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5221a1156c742a7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使い方" sheetId="1" r:id="R427557d45e4b4b3a"/>
    <sheet name="ダッシュボード" sheetId="2" r:id="R9c1615170bb5402a"/>
    <sheet name="パラメータ設定" sheetId="3" r:id="R9cde02a161264603"/>
    <sheet name="明細入力" sheetId="4" r:id="R4c65fcae4ed9419d"/>
    <sheet name="月次集計" sheetId="5" r:id="Raa9a6e70c29248ab"/>
    <sheet name="軸別分析" sheetId="6" r:id="Re1bd8eaf734a4a78"/>
  </sheets>
</workbook>
</file>

<file path=xl/sharedStrings.xml><?xml version="1.0" encoding="utf-8"?>
<sst xmlns="http://schemas.openxmlformats.org/spreadsheetml/2006/main" count="261" uniqueCount="261">
  <si>
    <t>予実管理テンプレート</t>
  </si>
  <si>
    <t>グループ、多法人、事業部、部門、プロジェクト、収益、費用、資本支出、キャッシュフローなど、さまざまな予実管理シナリオに対応します。</t>
  </si>
  <si>
    <t>利用フロー</t>
  </si>
  <si>
    <t>ステップ</t>
  </si>
  <si>
    <t>「パラメータ設定」で会社名、会計年度、基準通貨、差異しきい値、部門、プロジェクト、勘定勘定科目、担当者などの基本軸を更新します。</t>
  </si>
  <si>
    <t>異なる会社や組織構造に合わせてテンプレートを調整します。</t>
  </si>
  <si>
    <t>「明細入力」で予算、実績、予測/コミット金額を行ごとに入力し、勘定カテゴリ、シナリオ、ステータス、担当者を選択します。</t>
  </si>
  <si>
    <t>データ入力の基準をそろえます。</t>
  </si>
  <si>
    <t>「ダッシュボード」「月次集計」「軸別分析」で自動集計、差異率、リスクの兆候を確認します。</t>
  </si>
  <si>
    <t>超過、節約、収益差異、要対応項目をすばやく把握します。</t>
  </si>
  <si>
    <t>差異タイプとステータスに応じて、根本理由、アクションプラン、ソースシステム、最終更新日を補完します。</t>
  </si>
  <si>
    <t>予実レビューと次の管理につながるクローズドループを作ります。</t>
  </si>
  <si>
    <t>財務モデリングの表記ルール</t>
  </si>
  <si>
    <t>形式</t>
  </si>
  <si>
    <t>意味</t>
  </si>
  <si>
    <t>テンプレートがカバーする代表的な業務シナリオ</t>
  </si>
  <si>
    <t>青字</t>
  </si>
  <si>
    <t>予算、実績、担当者、軸一覧など、ユーザーが直接編集する固定入力です。</t>
  </si>
  <si>
    <t>黒字</t>
  </si>
  <si>
    <t>このシート内で計算される数式です。</t>
  </si>
  <si>
    <t>シナリオ</t>
  </si>
  <si>
    <t>使い方</t>
  </si>
  <si>
    <t>緑字</t>
  </si>
  <si>
    <t>別シート参照や集計用の数式です。</t>
  </si>
  <si>
    <t>年度/月次の経営予算</t>
  </si>
  <si>
    <t>月ごとに収益、コスト、費用を入力し、予算達成率と差異率を確認します。</t>
  </si>
  <si>
    <t>黄塗り</t>
  </si>
  <si>
    <t>確認や更新が必要な重要仮定です。</t>
  </si>
  <si>
    <t>部門費用管理</t>
  </si>
  <si>
    <t>部門軸で予算と実績を集計し、ステータス列でアクションを追跡します。</t>
  </si>
  <si>
    <t>財務数値</t>
  </si>
  <si>
    <t>0 は「-」で表示し、負数は赤い括弧で表示します。</t>
  </si>
  <si>
    <t>プロジェクト別予算</t>
  </si>
  <si>
    <t>プロジェクト/原価センター欄でプロジェクト予算の消化を追跡します。</t>
  </si>
  <si>
    <t>資本支出予算</t>
  </si>
  <si>
    <t>資本支出区分で CapEx の実行を監視します。</t>
  </si>
  <si>
    <t>キャッシュフロー予算</t>
  </si>
  <si>
    <t>キャッシュイン/キャッシュアウト区分で純キャッシュフローを集計します。</t>
  </si>
  <si>
    <t>参照メモ</t>
  </si>
  <si>
    <t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t>
  </si>
  <si>
    <t>予実ダッシュボード</t>
  </si>
  <si>
    <t>主要指標は「明細入力」と「月次集計」から自動で反映されます。明細を更新したら、Excel で再計算または更新して結果を確認できます。</t>
  </si>
  <si>
    <t>会社</t>
  </si>
  <si>
    <t>会計年度</t>
  </si>
  <si>
    <t>基準通貨</t>
  </si>
  <si>
    <t>重大差異しきい値</t>
  </si>
  <si>
    <t>指標</t>
  </si>
  <si>
    <t>予算</t>
  </si>
  <si>
    <t>実績</t>
  </si>
  <si>
    <t>差異</t>
  </si>
  <si>
    <t>差異率 / 達成率</t>
  </si>
  <si>
    <t>総予算執行</t>
  </si>
  <si>
    <t>収益</t>
  </si>
  <si>
    <t>コスト・費用</t>
  </si>
  <si>
    <t>資本支出</t>
  </si>
  <si>
    <t>純キャッシュフロー</t>
  </si>
  <si>
    <t>純営業結果</t>
  </si>
  <si>
    <t>管理メモ</t>
  </si>
  <si>
    <t>数値</t>
  </si>
  <si>
    <t>説明</t>
  </si>
  <si>
    <t>要分析 / 対応中項目</t>
  </si>
  <si>
    <t>根本理由の補足や改善アクションの推進が必要です。</t>
  </si>
  <si>
    <t>重大差異件数</t>
  </si>
  <si>
    <t>重大差異しきい値で判定</t>
  </si>
  <si>
    <t>不利差異件数</t>
  </si>
  <si>
    <t>収益/キャッシュインが予算を下回る、またはコスト・費用/支出が予算を上回るケースです。</t>
  </si>
  <si>
    <t>クローズ件数</t>
  </si>
  <si>
    <t>予実レビューのクローズ状況</t>
  </si>
  <si>
    <t>月次グラフデータ（右側グラフ用。表示しても非表示にしてもかまいません）</t>
  </si>
  <si>
    <t>月</t>
  </si>
  <si>
    <t>予算収益</t>
  </si>
  <si>
    <t>実績収益</t>
  </si>
  <si>
    <t>予算コスト・費用</t>
  </si>
  <si>
    <t>実績コスト・費用</t>
  </si>
  <si>
    <t>純結果差異</t>
  </si>
  <si>
    <t>パラメータ設定</t>
  </si>
  <si>
    <t>下の重要仮定と軸一覧を更新すると、すべての集計とダッシュボードが自動連動します。</t>
  </si>
  <si>
    <t>重要仮定</t>
  </si>
  <si>
    <t>軸一覧（自社基準に置き換え可）</t>
  </si>
  <si>
    <t>パラメータ</t>
  </si>
  <si>
    <t>値</t>
  </si>
  <si>
    <t>必須か</t>
  </si>
  <si>
    <t>会社 / 実体</t>
  </si>
  <si>
    <t>事業単位</t>
  </si>
  <si>
    <t>部門</t>
  </si>
  <si>
    <t>プロジェクト / 原価センター</t>
  </si>
  <si>
    <t>勘定カテゴリ</t>
  </si>
  <si>
    <t>勘定勘定科目</t>
  </si>
  <si>
    <t>予算シナリオ</t>
  </si>
  <si>
    <t>状態</t>
  </si>
  <si>
    <t>担当者</t>
  </si>
  <si>
    <t>会社名</t>
  </si>
  <si>
    <t>サンプルグループ株式会社</t>
  </si>
  <si>
    <t>タイトルとダッシュボード表示に使います</t>
  </si>
  <si>
    <t>はい</t>
  </si>
  <si>
    <t>小売事業</t>
  </si>
  <si>
    <t>営業部</t>
  </si>
  <si>
    <t>コア事業</t>
  </si>
  <si>
    <t>製品販売収益</t>
  </si>
  <si>
    <t>ベース予算</t>
  </si>
  <si>
    <t>新規</t>
  </si>
  <si>
    <t>財務BP</t>
  </si>
  <si>
    <t>年度集計の基準年</t>
  </si>
  <si>
    <t>華北子会社</t>
  </si>
  <si>
    <t>法人向けサービス</t>
  </si>
  <si>
    <t>マーケティング部</t>
  </si>
  <si>
    <t>CRMアップグレード</t>
  </si>
  <si>
    <t>コスト</t>
  </si>
  <si>
    <t>サービス収益</t>
  </si>
  <si>
    <t>調整予算</t>
  </si>
  <si>
    <t>要分析</t>
  </si>
  <si>
    <t>予算マネージャー</t>
  </si>
  <si>
    <t>会計年度の開始月</t>
  </si>
  <si>
    <t>1=1月。暦年以外の予算サイクルに使います。</t>
  </si>
  <si>
    <t>華東子会社</t>
  </si>
  <si>
    <t>オンラインチャネル</t>
  </si>
  <si>
    <t>運営部</t>
  </si>
  <si>
    <t>新製品発売</t>
  </si>
  <si>
    <t>費用</t>
  </si>
  <si>
    <t>ローリング予測</t>
  </si>
  <si>
    <t>説明済み</t>
  </si>
  <si>
    <t>部門責任者</t>
  </si>
  <si>
    <t>金額列は基準通貨で入力します</t>
  </si>
  <si>
    <t>海外子会社</t>
  </si>
  <si>
    <t>製造オペレーション</t>
  </si>
  <si>
    <t>研究開発部</t>
  </si>
  <si>
    <t>店舗拡大</t>
  </si>
  <si>
    <t>外部ヤード委託サービス</t>
  </si>
  <si>
    <t>新規事業</t>
  </si>
  <si>
    <t>対応中</t>
  </si>
  <si>
    <t>プロジェクトマネージャー</t>
  </si>
  <si>
    <t>差異率の絶対値がこの比率に達したら重大とします</t>
  </si>
  <si>
    <t>シェアードサービスセンター</t>
  </si>
  <si>
    <t>共通機能</t>
  </si>
  <si>
    <t>人事部</t>
  </si>
  <si>
    <t>クラウド移行</t>
  </si>
  <si>
    <t>キャッシュイン</t>
  </si>
  <si>
    <t>販促費</t>
  </si>
  <si>
    <t>コスト管理</t>
  </si>
  <si>
    <t>クローズ済み</t>
  </si>
  <si>
    <t>購買責任者</t>
  </si>
  <si>
    <t>警告差異しきい値</t>
  </si>
  <si>
    <t>差異率の絶対値がこの比率に達したら警告とします</t>
  </si>
  <si>
    <t>いいえ</t>
  </si>
  <si>
    <t>財務部</t>
  </si>
  <si>
    <t>工場自動化</t>
  </si>
  <si>
    <t>キャッシュアウト</t>
  </si>
  <si>
    <t>人件費</t>
  </si>
  <si>
    <t>プロジェクト別</t>
  </si>
  <si>
    <t>既定シナリオ</t>
  </si>
  <si>
    <t>新規入力行の既定予算シナリオ</t>
  </si>
  <si>
    <t>コンプライアンス案件</t>
  </si>
  <si>
    <t>ソフトウェアライセンス</t>
  </si>
  <si>
    <t>運営責任者</t>
  </si>
  <si>
    <t>サプライチェーン部</t>
  </si>
  <si>
    <t>共通コストセンター</t>
  </si>
  <si>
    <t>旅費</t>
  </si>
  <si>
    <t>賃借料・不動産</t>
  </si>
  <si>
    <t>拡張性メモ</t>
  </si>
  <si>
    <t>物流費・倉庫</t>
  </si>
  <si>
    <t>設備調達</t>
  </si>
  <si>
    <t>会社/実体、部門、プロジェクト、勘定勘定科目を追加するときは、右側の軸一覧にそのまま追加できます。明細入力ページのドロップダウンも一覧に合わせて更新できます。</t>
  </si>
  <si>
    <t>税金・手数料</t>
  </si>
  <si>
    <t>予算、実績、予測/コミット金額はすべて基準通貨で入力します。複数通貨が必要な場合は、通貨、為替レート、換算金額の列を追加できます。</t>
  </si>
  <si>
    <t>収益とキャッシュインは、実績が予算を上回ると通常は有利です。コスト、費用、資本支出、キャッシュアウトは、実績が予算を下回ると通常は有利です。</t>
  </si>
  <si>
    <t>予実明細入力</t>
  </si>
  <si>
    <t>青色の欄にデータを入力または貼り付けると、灰色の数式欄が月、差異、差異率、差異方向を自動計算します。</t>
  </si>
  <si>
    <t>日付</t>
  </si>
  <si>
    <t>予算額（基準通貨）</t>
  </si>
  <si>
    <t>実績額（基準通貨）</t>
  </si>
  <si>
    <t>予測/コミット金額（基準通貨）</t>
  </si>
  <si>
    <t>差異額（基準通貨）</t>
  </si>
  <si>
    <t>差異率</t>
  </si>
  <si>
    <t>差異タイプ</t>
  </si>
  <si>
    <t>説明 / 根本理由</t>
  </si>
  <si>
    <t>改善アクション</t>
  </si>
  <si>
    <t>ソース / システム</t>
  </si>
  <si>
    <t>最終更新</t>
  </si>
  <si>
    <t>旧正月前の受注前倒し</t>
  </si>
  <si>
    <t>月次のリズムを見直し、ローリング予測を更新します</t>
  </si>
  <si>
    <t>主要原材料価格の上昇</t>
  </si>
  <si>
    <t>再交渉し、代替サプライヤーを評価します</t>
  </si>
  <si>
    <t>一部の投下を延期</t>
  </si>
  <si>
    <t>2月の追加投下計画</t>
  </si>
  <si>
    <t>マーケティングシステム</t>
  </si>
  <si>
    <t>購買の納品タイミングが計画より遅い</t>
  </si>
  <si>
    <t>支払と入荷のタイミングを確認します</t>
  </si>
  <si>
    <t>購買システム</t>
  </si>
  <si>
    <t>主要顧客の検収が遅延</t>
  </si>
  <si>
    <t>回収と収益認識をフォローします</t>
  </si>
  <si>
    <t>予算とほぼ一致</t>
  </si>
  <si>
    <t>なし</t>
  </si>
  <si>
    <t>人事システム</t>
  </si>
  <si>
    <t>販促期間の物流費費が想定超え</t>
  </si>
  <si>
    <t>倉配ルートと販促予算を調整します</t>
  </si>
  <si>
    <t>新製品投入が想定を上回る</t>
  </si>
  <si>
    <t>第2四半期の収益予測を引き上げます</t>
  </si>
  <si>
    <t>新規ユーザーライセンスを追加</t>
  </si>
  <si>
    <t>資産計上するか確認します</t>
  </si>
  <si>
    <t>ITサービス管理</t>
  </si>
  <si>
    <t>外注範囲の拡大</t>
  </si>
  <si>
    <t>変更申請をレビューします</t>
  </si>
  <si>
    <t>プロジェクトシステム</t>
  </si>
  <si>
    <t>設備調達価格の上昇</t>
  </si>
  <si>
    <t>店舗出店ペースを再評価します</t>
  </si>
  <si>
    <t>出店投資の段階的な節約</t>
  </si>
  <si>
    <t>5月の販促予算へ振り替えます</t>
  </si>
  <si>
    <t>顧客回収が前倒し</t>
  </si>
  <si>
    <t>キャッシュフロー予測を更新します</t>
  </si>
  <si>
    <t>資金システム</t>
  </si>
  <si>
    <t>プラットフォーム流量が計画未満</t>
  </si>
  <si>
    <t>流入投資と転換率を振り返ります</t>
  </si>
  <si>
    <t>追加投下で予算超過</t>
  </si>
  <si>
    <t>投下チャネルの ROI を最適化します</t>
  </si>
  <si>
    <t>申告基準を最適化</t>
  </si>
  <si>
    <t>アーカイブメモ</t>
  </si>
  <si>
    <t>一部設備の調達入札で節約</t>
  </si>
  <si>
    <t>節約分は第2期改修に回します</t>
  </si>
  <si>
    <t>サプライヤーリベートを確認</t>
  </si>
  <si>
    <t>サプライヤー契約台帳を更新します</t>
  </si>
  <si>
    <t>更新率が想定超え</t>
  </si>
  <si>
    <t>顧客更新モデルを更新します</t>
  </si>
  <si>
    <t>クラウドリソースを前倒しで拡張</t>
  </si>
  <si>
    <t>利用可能枠とコスト削減策を確認します</t>
  </si>
  <si>
    <t>クラウド請求</t>
  </si>
  <si>
    <t>新店舗の立ち上がりが計画より速い</t>
  </si>
  <si>
    <t>今後の出店モデルを調整します</t>
  </si>
  <si>
    <t>倉配最適化が効果を発揮</t>
  </si>
  <si>
    <t>低コストルートを標準化します</t>
  </si>
  <si>
    <t>対面会議が増加</t>
  </si>
  <si>
    <t>予算超過の出張を承認</t>
  </si>
  <si>
    <t>費用統制システム</t>
  </si>
  <si>
    <t>サプライヤーの支払サイト延長</t>
  </si>
  <si>
    <t>キャッシュフロー支払計画を更新します</t>
  </si>
  <si>
    <t>月次予実集計</t>
  </si>
  <si>
    <t>会計年度の月ごとに、収益、コスト・費用、資本支出、キャッシュフロー、純営業結果を自動集計します。</t>
  </si>
  <si>
    <t>収益差異</t>
  </si>
  <si>
    <t>収益達成率</t>
  </si>
  <si>
    <t>コスト・費用差異</t>
  </si>
  <si>
    <t>コスト・費用管理率</t>
  </si>
  <si>
    <t>予算資本支出</t>
  </si>
  <si>
    <t>実績資本支出</t>
  </si>
  <si>
    <t>資本支出差異</t>
  </si>
  <si>
    <t>予算純キャッシュフロー</t>
  </si>
  <si>
    <t>実績純キャッシュフロー</t>
  </si>
  <si>
    <t>キャッシュフロー差異</t>
  </si>
  <si>
    <t>予算純営業結果</t>
  </si>
  <si>
    <t>実績純営業結果</t>
  </si>
  <si>
    <t>純結果差異率</t>
  </si>
  <si>
    <t>年度合計</t>
  </si>
  <si>
    <t>軸別分析</t>
  </si>
  <si>
    <t>部門、プロジェクト/原価センター、予算シナリオごとに、予実差異、要対応項目、責任の所在を確認します。</t>
  </si>
  <si>
    <t>部門集計</t>
  </si>
  <si>
    <t>予算シナリオ集計</t>
  </si>
  <si>
    <t>予算額</t>
  </si>
  <si>
    <t>実績額</t>
  </si>
  <si>
    <t>差異額</t>
  </si>
  <si>
    <t>有利件数</t>
  </si>
  <si>
    <t>不利件数</t>
  </si>
  <si>
    <t>要対応項目</t>
  </si>
  <si>
    <t>プロジェクト/原価センター集計</t>
  </si>
</sst>
</file>

<file path=xl/styles.xml><?xml version="1.0" encoding="utf-8"?>
<styleSheet xmlns="http://schemas.openxmlformats.org/spreadsheetml/2006/main">
  <numFmts count="6">
    <numFmt numFmtId="200" formatCode="0.0%;[Red](0.0%);-"/>
    <numFmt numFmtId="201" formatCode="0"/>
    <numFmt numFmtId="202" formatCode="yyyy-mm-dd"/>
    <numFmt numFmtId="203" formatCode="yyyy-mm"/>
    <numFmt numFmtId="204" formatCode="¥#,##0;[Red](¥#,##0);-"/>
    <numFmt numFmtId="205" formatCode="#,##0;[Red](#,##0);-"/>
  </numFmts>
  <fonts count="13">
    <font>
      <sz val="11"/>
      <name val="Carlito"/>
    </font>
    <font>
      <sz val="10"/>
      <color rgb="FF111827"/>
      <name val="Aptos"/>
    </font>
    <font>
      <b val="1"/>
      <sz val="18"/>
      <color rgb="FF1F4E78"/>
      <name val="Aptos Display"/>
    </font>
    <font>
      <sz val="10"/>
      <color rgb="FF374151"/>
      <name val="Aptos"/>
    </font>
    <font>
      <b val="1"/>
      <sz val="11"/>
      <color rgb="FF1F4E78"/>
      <name val="Aptos"/>
    </font>
    <font>
      <b val="1"/>
      <sz val="10"/>
      <color rgb="FFFFFFFF"/>
      <name val="Aptos"/>
    </font>
    <font>
      <sz val="10"/>
      <color rgb="FF0000FF"/>
      <name val="Aptos"/>
    </font>
    <font>
      <b val="1"/>
      <sz val="10"/>
      <color rgb="FF1F4E78"/>
      <name val="Aptos"/>
    </font>
    <font>
      <sz val="10"/>
      <color rgb="FF000000"/>
      <name val="Aptos"/>
    </font>
    <font>
      <sz val="10"/>
      <color rgb="FF008000"/>
      <name val="Aptos"/>
    </font>
    <font>
      <b val="1"/>
      <sz val="10"/>
      <color rgb="FF008000"/>
      <name val="Aptos"/>
    </font>
    <font>
      <b val="1"/>
      <sz val="12"/>
      <color rgb="FF008000"/>
      <name val="Aptos"/>
    </font>
    <font>
      <sz val="9"/>
      <color rgb="FF008000"/>
      <name val="Aptos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AF4FF"/>
      </patternFill>
    </fill>
    <fill>
      <patternFill patternType="solid">
        <fgColor rgb="FF1F4E78"/>
      </patternFill>
    </fill>
    <fill>
      <patternFill patternType="solid">
        <fgColor rgb="FFF5F7FA"/>
      </patternFill>
    </fill>
    <fill>
      <patternFill patternType="solid">
        <fgColor rgb="FFFFF2CC"/>
      </patternFill>
    </fill>
    <fill>
      <patternFill patternType="solid">
        <fgColor rgb="FF2F75B5"/>
      </patternFill>
    </fill>
  </fills>
  <borders count="36">
    <border/>
    <border/>
    <border>
      <left style="thin">
        <color rgb="FFE5E7EB"/>
      </left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B7C9D9"/>
      </left>
      <top style="thin">
        <color rgb="FFB7C9D9"/>
      </top>
      <bottom style="thin">
        <color rgb="FFB7C9D9"/>
      </bottom>
    </border>
    <border>
      <top style="thin">
        <color rgb="FFB7C9D9"/>
      </top>
      <bottom style="thin">
        <color rgb="FFB7C9D9"/>
      </bottom>
    </border>
    <border>
      <right style="thin">
        <color rgb="FFB7C9D9"/>
      </right>
      <top style="thin">
        <color rgb="FFB7C9D9"/>
      </top>
      <bottom style="thin">
        <color rgb="FFB7C9D9"/>
      </bottom>
    </border>
    <border>
      <left style="thin">
        <color rgb="FFB7C9D9"/>
      </left>
      <top style="thin">
        <color rgb="FFB7C9D9"/>
      </top>
      <bottom style="thin">
        <color rgb="FFB7C9D9"/>
      </bottom>
    </border>
    <border>
      <top style="thin">
        <color rgb="FFB7C9D9"/>
      </top>
      <bottom style="thin">
        <color rgb="FFB7C9D9"/>
      </bottom>
    </border>
    <border>
      <right style="thin">
        <color rgb="FFB7C9D9"/>
      </right>
      <top style="thin">
        <color rgb="FFB7C9D9"/>
      </top>
      <bottom style="thin">
        <color rgb="FFB7C9D9"/>
      </bottom>
    </border>
    <border>
      <left style="thin">
        <color rgb="FFE5E7EB"/>
      </left>
      <top style="thin">
        <color rgb="FFE5E7EB"/>
      </top>
    </border>
    <border>
      <top style="thin">
        <color rgb="FFE5E7EB"/>
      </top>
    </border>
    <border>
      <right style="thin">
        <color rgb="FFE5E7EB"/>
      </right>
      <top style="thin">
        <color rgb="FFE5E7EB"/>
      </top>
    </border>
    <border>
      <left style="thin">
        <color rgb="FFE5E7EB"/>
      </left>
    </border>
    <border>
      <right style="thin">
        <color rgb="FFE5E7EB"/>
      </right>
    </border>
    <border>
      <left style="thin">
        <color rgb="FFE5E7EB"/>
      </left>
      <bottom style="thin">
        <color rgb="FFE5E7EB"/>
      </bottom>
    </border>
    <border>
      <bottom style="thin">
        <color rgb="FFE5E7EB"/>
      </bottom>
    </border>
    <border>
      <right style="thin">
        <color rgb="FFE5E7EB"/>
      </right>
      <bottom style="thin">
        <color rgb="FFE5E7EB"/>
      </bottom>
    </border>
    <border>
      <left style="thin">
        <color rgb="FFE5E7EB"/>
      </left>
      <top style="thin">
        <color rgb="FFE5E7EB"/>
      </top>
    </border>
    <border>
      <top style="thin">
        <color rgb="FFE5E7EB"/>
      </top>
    </border>
    <border>
      <right style="thin">
        <color rgb="FFE5E7EB"/>
      </right>
      <top style="thin">
        <color rgb="FFE5E7EB"/>
      </top>
    </border>
    <border>
      <left style="thin">
        <color rgb="FFE5E7EB"/>
      </left>
    </border>
    <border>
      <right style="thin">
        <color rgb="FFE5E7EB"/>
      </right>
    </border>
    <border>
      <left style="thin">
        <color rgb="FFE5E7EB"/>
      </left>
      <bottom style="thin">
        <color rgb="FFE5E7EB"/>
      </bottom>
    </border>
    <border>
      <bottom style="thin">
        <color rgb="FFE5E7EB"/>
      </bottom>
    </border>
    <border>
      <right style="thin">
        <color rgb="FFE5E7EB"/>
      </right>
      <bottom style="thin">
        <color rgb="FFE5E7EB"/>
      </bottom>
    </border>
    <border>
      <left style="thin">
        <color rgb="FF1F4E78"/>
      </left>
      <top style="thin">
        <color rgb="FF1F4E78"/>
      </top>
      <bottom style="thin">
        <color rgb="FF1F4E78"/>
      </bottom>
    </border>
    <border>
      <top style="thin">
        <color rgb="FF1F4E78"/>
      </top>
      <bottom style="thin">
        <color rgb="FF1F4E78"/>
      </bottom>
    </border>
    <border>
      <right style="thin">
        <color rgb="FF1F4E78"/>
      </right>
      <top style="thin">
        <color rgb="FF1F4E78"/>
      </top>
      <bottom style="thin">
        <color rgb="FF1F4E78"/>
      </bottom>
    </border>
    <border>
      <left style="thin">
        <color rgb="FF1F4E78"/>
      </left>
      <top style="thin">
        <color rgb="FF1F4E78"/>
      </top>
      <bottom style="thin">
        <color rgb="FF1F4E78"/>
      </bottom>
    </border>
    <border>
      <top style="thin">
        <color rgb="FF1F4E78"/>
      </top>
      <bottom style="thin">
        <color rgb="FF1F4E78"/>
      </bottom>
    </border>
    <border>
      <right style="thin">
        <color rgb="FF1F4E78"/>
      </right>
      <top style="thin">
        <color rgb="FF1F4E78"/>
      </top>
      <bottom style="thin">
        <color rgb="FF1F4E78"/>
      </bottom>
    </border>
  </borders>
  <cellStyleXfs count="1">
    <xf numFmtId="0" fontId="0" fillId="0" borderId="0"/>
  </cellStyleXfs>
  <cellXfs count="494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1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/>
    </xf>
    <xf numFmtId="0" fontId="3" fillId="0" borderId="1" xfId="0" applyNumberFormat="true" applyFont="true" applyFill="true" applyBorder="true" applyAlignment="true">
      <alignment vertical="center" wrapText="true"/>
    </xf>
    <xf numFmtId="0" fontId="1" fillId="3" borderId="0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/>
    </xf>
    <xf numFmtId="0" fontId="4" fillId="3" borderId="2" xfId="0" applyNumberFormat="true" applyFont="true" applyFill="true" applyBorder="true" applyAlignment="true">
      <alignment vertical="center"/>
    </xf>
    <xf numFmtId="0" fontId="4" fillId="3" borderId="3" xfId="0" applyNumberFormat="true" applyFont="true" applyFill="true" applyBorder="true" applyAlignment="true">
      <alignment vertical="center"/>
    </xf>
    <xf numFmtId="0" fontId="4" fillId="3" borderId="4" xfId="0" applyNumberFormat="true" applyFont="true" applyFill="true" applyBorder="true" applyAlignment="true">
      <alignment vertical="center"/>
    </xf>
    <xf numFmtId="0" fontId="4" fillId="3" borderId="2" xfId="0" applyNumberFormat="true" applyFont="true" applyFill="true" applyBorder="true" applyAlignment="true">
      <alignment horizontal="left" vertical="center"/>
    </xf>
    <xf numFmtId="0" fontId="4" fillId="3" borderId="3" xfId="0" applyNumberFormat="true" applyFont="true" applyFill="true" applyBorder="true" applyAlignment="true">
      <alignment horizontal="left" vertical="center"/>
    </xf>
    <xf numFmtId="0" fontId="4" fillId="3" borderId="4" xfId="0" applyNumberFormat="true" applyFont="true" applyFill="true" applyBorder="true" applyAlignment="true">
      <alignment horizontal="left" vertical="center"/>
    </xf>
    <xf numFmtId="0" fontId="1" fillId="3" borderId="1" xfId="0" applyNumberFormat="true" applyFont="true" applyFill="true" applyBorder="true" applyAlignment="true">
      <alignment vertical="center"/>
    </xf>
    <xf numFmtId="0" fontId="4" fillId="3" borderId="1" xfId="0" applyNumberFormat="true" applyFont="true" applyFill="true" applyBorder="true" applyAlignment="true">
      <alignment vertical="center"/>
    </xf>
    <xf numFmtId="0" fontId="4" fillId="3" borderId="5" xfId="0" applyNumberFormat="true" applyFont="true" applyFill="true" applyBorder="true" applyAlignment="true">
      <alignment vertical="center"/>
    </xf>
    <xf numFmtId="0" fontId="4" fillId="3" borderId="6" xfId="0" applyNumberFormat="true" applyFont="true" applyFill="true" applyBorder="true" applyAlignment="true">
      <alignment vertical="center"/>
    </xf>
    <xf numFmtId="0" fontId="4" fillId="3" borderId="7" xfId="0" applyNumberFormat="true" applyFont="true" applyFill="true" applyBorder="true" applyAlignment="true">
      <alignment vertical="center"/>
    </xf>
    <xf numFmtId="0" fontId="4" fillId="3" borderId="5" xfId="0" applyNumberFormat="true" applyFont="true" applyFill="true" applyBorder="true" applyAlignment="true">
      <alignment horizontal="left" vertical="center"/>
    </xf>
    <xf numFmtId="0" fontId="4" fillId="3" borderId="6" xfId="0" applyNumberFormat="true" applyFont="true" applyFill="true" applyBorder="true" applyAlignment="true">
      <alignment horizontal="left" vertical="center"/>
    </xf>
    <xf numFmtId="0" fontId="4" fillId="3" borderId="7" xfId="0" applyNumberFormat="true" applyFont="true" applyFill="true" applyBorder="true" applyAlignment="true">
      <alignment horizontal="left" vertical="center"/>
    </xf>
    <xf numFmtId="0" fontId="1" fillId="4" borderId="0" xfId="0" applyNumberFormat="true" applyFont="true" applyFill="true" applyBorder="true" applyAlignment="true">
      <alignment vertical="center"/>
    </xf>
    <xf numFmtId="0" fontId="5" fillId="4" borderId="0" xfId="0" applyNumberFormat="true" applyFont="true" applyFill="true" applyBorder="true" applyAlignment="true">
      <alignment vertical="center"/>
    </xf>
    <xf numFmtId="0" fontId="5" fillId="4" borderId="8" xfId="0" applyNumberFormat="true" applyFont="true" applyFill="true" applyBorder="true" applyAlignment="true">
      <alignment vertical="center"/>
    </xf>
    <xf numFmtId="0" fontId="5" fillId="4" borderId="9" xfId="0" applyNumberFormat="true" applyFont="true" applyFill="true" applyBorder="true" applyAlignment="true">
      <alignment vertical="center"/>
    </xf>
    <xf numFmtId="0" fontId="5" fillId="4" borderId="10" xfId="0" applyNumberFormat="true" applyFont="true" applyFill="true" applyBorder="true" applyAlignment="true">
      <alignment vertical="center"/>
    </xf>
    <xf numFmtId="0" fontId="5" fillId="4" borderId="8" xfId="0" applyNumberFormat="true" applyFont="true" applyFill="true" applyBorder="true" applyAlignment="true">
      <alignment vertical="center" wrapText="true"/>
    </xf>
    <xf numFmtId="0" fontId="5" fillId="4" borderId="9" xfId="0" applyNumberFormat="true" applyFont="true" applyFill="true" applyBorder="true" applyAlignment="true">
      <alignment vertical="center" wrapText="true"/>
    </xf>
    <xf numFmtId="0" fontId="5" fillId="4" borderId="10" xfId="0" applyNumberFormat="true" applyFont="true" applyFill="true" applyBorder="true" applyAlignment="true">
      <alignment vertical="center" wrapText="true"/>
    </xf>
    <xf numFmtId="0" fontId="5" fillId="4" borderId="8" xfId="0" applyNumberFormat="true" applyFont="true" applyFill="true" applyBorder="true" applyAlignment="true">
      <alignment horizontal="center" vertical="center" wrapText="true"/>
    </xf>
    <xf numFmtId="0" fontId="5" fillId="4" borderId="9" xfId="0" applyNumberFormat="true" applyFont="true" applyFill="true" applyBorder="true" applyAlignment="true">
      <alignment horizontal="center" vertical="center" wrapText="true"/>
    </xf>
    <xf numFmtId="0" fontId="5" fillId="4" borderId="10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vertical="center"/>
    </xf>
    <xf numFmtId="0" fontId="5" fillId="4" borderId="1" xfId="0" applyNumberFormat="true" applyFont="true" applyFill="true" applyBorder="true" applyAlignment="true">
      <alignment vertical="center"/>
    </xf>
    <xf numFmtId="0" fontId="5" fillId="4" borderId="11" xfId="0" applyNumberFormat="true" applyFont="true" applyFill="true" applyBorder="true" applyAlignment="true">
      <alignment vertical="center"/>
    </xf>
    <xf numFmtId="0" fontId="5" fillId="4" borderId="12" xfId="0" applyNumberFormat="true" applyFont="true" applyFill="true" applyBorder="true" applyAlignment="true">
      <alignment vertical="center"/>
    </xf>
    <xf numFmtId="0" fontId="5" fillId="4" borderId="13" xfId="0" applyNumberFormat="true" applyFont="true" applyFill="true" applyBorder="true" applyAlignment="true">
      <alignment vertical="center"/>
    </xf>
    <xf numFmtId="0" fontId="5" fillId="4" borderId="11" xfId="0" applyNumberFormat="true" applyFont="true" applyFill="true" applyBorder="true" applyAlignment="true">
      <alignment vertical="center" wrapText="true"/>
    </xf>
    <xf numFmtId="0" fontId="5" fillId="4" borderId="12" xfId="0" applyNumberFormat="true" applyFont="true" applyFill="true" applyBorder="true" applyAlignment="true">
      <alignment vertical="center" wrapText="true"/>
    </xf>
    <xf numFmtId="0" fontId="5" fillId="4" borderId="13" xfId="0" applyNumberFormat="true" applyFont="true" applyFill="true" applyBorder="true" applyAlignment="true">
      <alignment vertical="center" wrapText="true"/>
    </xf>
    <xf numFmtId="0" fontId="5" fillId="4" borderId="11" xfId="0" applyNumberFormat="true" applyFont="true" applyFill="true" applyBorder="true" applyAlignment="true">
      <alignment horizontal="center" vertical="center" wrapText="true"/>
    </xf>
    <xf numFmtId="0" fontId="5" fillId="4" borderId="12" xfId="0" applyNumberFormat="true" applyFont="true" applyFill="true" applyBorder="true" applyAlignment="true">
      <alignment horizontal="center" vertical="center" wrapText="true"/>
    </xf>
    <xf numFmtId="0" fontId="5" fillId="4" borderId="13" xfId="0" applyNumberFormat="true" applyFont="true" applyFill="true" applyBorder="true" applyAlignment="true">
      <alignment horizontal="center" vertical="center" wrapText="true"/>
    </xf>
    <xf numFmtId="0" fontId="1" fillId="0" borderId="14" xfId="0" applyNumberFormat="true" applyFont="true" applyFill="true" applyBorder="true" applyAlignment="true">
      <alignment vertical="center"/>
    </xf>
    <xf numFmtId="0" fontId="1" fillId="0" borderId="15" xfId="0" applyNumberFormat="true" applyFont="true" applyFill="true" applyBorder="true" applyAlignment="true">
      <alignment vertical="center"/>
    </xf>
    <xf numFmtId="0" fontId="1" fillId="0" borderId="16" xfId="0" applyNumberFormat="true" applyFont="true" applyFill="true" applyBorder="true" applyAlignment="true">
      <alignment vertical="center"/>
    </xf>
    <xf numFmtId="0" fontId="1" fillId="0" borderId="17" xfId="0" applyNumberFormat="true" applyFont="true" applyFill="true" applyBorder="true" applyAlignment="true">
      <alignment vertical="center"/>
    </xf>
    <xf numFmtId="0" fontId="1" fillId="0" borderId="18" xfId="0" applyNumberFormat="true" applyFont="true" applyFill="true" applyBorder="true" applyAlignment="true">
      <alignment vertical="center"/>
    </xf>
    <xf numFmtId="0" fontId="1" fillId="0" borderId="19" xfId="0" applyNumberFormat="true" applyFont="true" applyFill="true" applyBorder="true" applyAlignment="true">
      <alignment vertical="center"/>
    </xf>
    <xf numFmtId="0" fontId="1" fillId="0" borderId="20" xfId="0" applyNumberFormat="true" applyFont="true" applyFill="true" applyBorder="true" applyAlignment="true">
      <alignment vertical="center"/>
    </xf>
    <xf numFmtId="0" fontId="1" fillId="0" borderId="21" xfId="0" applyNumberFormat="true" applyFont="true" applyFill="true" applyBorder="true" applyAlignment="true">
      <alignment vertical="center"/>
    </xf>
    <xf numFmtId="0" fontId="1" fillId="0" borderId="14" xfId="0" applyNumberFormat="true" applyFont="true" applyFill="true" applyBorder="true" applyAlignment="true">
      <alignment vertical="center"/>
    </xf>
    <xf numFmtId="0" fontId="1" fillId="0" borderId="15" xfId="0" applyNumberFormat="true" applyFont="true" applyFill="true" applyBorder="true" applyAlignment="true">
      <alignment vertical="center"/>
    </xf>
    <xf numFmtId="0" fontId="1" fillId="0" borderId="16" xfId="0" applyNumberFormat="true" applyFont="true" applyFill="true" applyBorder="true" applyAlignment="true">
      <alignment vertical="center"/>
    </xf>
    <xf numFmtId="0" fontId="1" fillId="0" borderId="17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1" fillId="0" borderId="18" xfId="0" applyNumberFormat="true" applyFont="true" applyFill="true" applyBorder="true" applyAlignment="true">
      <alignment vertical="center"/>
    </xf>
    <xf numFmtId="0" fontId="1" fillId="0" borderId="19" xfId="0" applyNumberFormat="true" applyFont="true" applyFill="true" applyBorder="true" applyAlignment="true">
      <alignment vertical="center"/>
    </xf>
    <xf numFmtId="0" fontId="1" fillId="0" borderId="20" xfId="0" applyNumberFormat="true" applyFont="true" applyFill="true" applyBorder="true" applyAlignment="true">
      <alignment vertical="center"/>
    </xf>
    <xf numFmtId="0" fontId="1" fillId="0" borderId="21" xfId="0" applyNumberFormat="true" applyFont="true" applyFill="true" applyBorder="true" applyAlignment="true">
      <alignment vertical="center"/>
    </xf>
    <xf numFmtId="0" fontId="1" fillId="0" borderId="22" xfId="0" applyNumberFormat="true" applyFont="true" applyFill="true" applyBorder="true" applyAlignment="true">
      <alignment vertical="center"/>
    </xf>
    <xf numFmtId="0" fontId="1" fillId="0" borderId="23" xfId="0" applyNumberFormat="true" applyFont="true" applyFill="true" applyBorder="true" applyAlignment="true">
      <alignment vertical="center"/>
    </xf>
    <xf numFmtId="0" fontId="1" fillId="0" borderId="24" xfId="0" applyNumberFormat="true" applyFont="true" applyFill="true" applyBorder="true" applyAlignment="true">
      <alignment vertical="center"/>
    </xf>
    <xf numFmtId="0" fontId="1" fillId="0" borderId="25" xfId="0" applyNumberFormat="true" applyFont="true" applyFill="true" applyBorder="true" applyAlignment="true">
      <alignment vertical="center"/>
    </xf>
    <xf numFmtId="0" fontId="1" fillId="0" borderId="26" xfId="0" applyNumberFormat="true" applyFont="true" applyFill="true" applyBorder="true" applyAlignment="true">
      <alignment vertical="center"/>
    </xf>
    <xf numFmtId="0" fontId="1" fillId="0" borderId="27" xfId="0" applyNumberFormat="true" applyFont="true" applyFill="true" applyBorder="true" applyAlignment="true">
      <alignment vertical="center"/>
    </xf>
    <xf numFmtId="0" fontId="1" fillId="0" borderId="28" xfId="0" applyNumberFormat="true" applyFont="true" applyFill="true" applyBorder="true" applyAlignment="true">
      <alignment vertical="center"/>
    </xf>
    <xf numFmtId="0" fontId="1" fillId="0" borderId="29" xfId="0" applyNumberFormat="true" applyFont="true" applyFill="true" applyBorder="true" applyAlignment="true">
      <alignment vertical="center"/>
    </xf>
    <xf numFmtId="0" fontId="1" fillId="0" borderId="22" xfId="0" applyNumberFormat="true" applyFont="true" applyFill="true" applyBorder="true" applyAlignment="true">
      <alignment vertical="center"/>
    </xf>
    <xf numFmtId="0" fontId="1" fillId="0" borderId="23" xfId="0" applyNumberFormat="true" applyFont="true" applyFill="true" applyBorder="true" applyAlignment="true">
      <alignment vertical="center"/>
    </xf>
    <xf numFmtId="0" fontId="1" fillId="0" borderId="24" xfId="0" applyNumberFormat="true" applyFont="true" applyFill="true" applyBorder="true" applyAlignment="true">
      <alignment vertical="center"/>
    </xf>
    <xf numFmtId="0" fontId="1" fillId="0" borderId="25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26" xfId="0" applyNumberFormat="true" applyFont="true" applyFill="true" applyBorder="true" applyAlignment="true">
      <alignment vertical="center"/>
    </xf>
    <xf numFmtId="0" fontId="1" fillId="0" borderId="27" xfId="0" applyNumberFormat="true" applyFont="true" applyFill="true" applyBorder="true" applyAlignment="true">
      <alignment vertical="center"/>
    </xf>
    <xf numFmtId="0" fontId="1" fillId="0" borderId="28" xfId="0" applyNumberFormat="true" applyFont="true" applyFill="true" applyBorder="true" applyAlignment="true">
      <alignment vertical="center"/>
    </xf>
    <xf numFmtId="0" fontId="1" fillId="0" borderId="29" xfId="0" applyNumberFormat="true" applyFont="true" applyFill="true" applyBorder="true" applyAlignment="true">
      <alignment vertical="center"/>
    </xf>
    <xf numFmtId="0" fontId="1" fillId="0" borderId="14" xfId="0" applyNumberFormat="true" applyFont="true" applyFill="true" applyBorder="true" applyAlignment="true">
      <alignment horizontal="center" vertical="center"/>
    </xf>
    <xf numFmtId="0" fontId="1" fillId="0" borderId="17" xfId="0" applyNumberFormat="true" applyFont="true" applyFill="true" applyBorder="true" applyAlignment="true">
      <alignment horizontal="center" vertical="center"/>
    </xf>
    <xf numFmtId="0" fontId="1" fillId="0" borderId="19" xfId="0" applyNumberFormat="true" applyFont="true" applyFill="true" applyBorder="true" applyAlignment="true">
      <alignment horizontal="center" vertical="center"/>
    </xf>
    <xf numFmtId="0" fontId="1" fillId="0" borderId="22" xfId="0" applyNumberFormat="true" applyFont="true" applyFill="true" applyBorder="true" applyAlignment="true">
      <alignment horizontal="center" vertical="center"/>
    </xf>
    <xf numFmtId="0" fontId="1" fillId="0" borderId="25" xfId="0" applyNumberFormat="true" applyFont="true" applyFill="true" applyBorder="true" applyAlignment="true">
      <alignment horizontal="center" vertical="center"/>
    </xf>
    <xf numFmtId="0" fontId="1" fillId="0" borderId="27" xfId="0" applyNumberFormat="true" applyFont="true" applyFill="true" applyBorder="true" applyAlignment="true">
      <alignment horizontal="center" vertical="center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0" borderId="24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0" borderId="26" xfId="0" applyNumberFormat="true" applyFont="true" applyFill="true" applyBorder="true" applyAlignment="true">
      <alignment vertical="center" wrapText="true"/>
    </xf>
    <xf numFmtId="0" fontId="1" fillId="0" borderId="28" xfId="0" applyNumberFormat="true" applyFont="true" applyFill="true" applyBorder="true" applyAlignment="true">
      <alignment vertical="center" wrapText="true"/>
    </xf>
    <xf numFmtId="0" fontId="1" fillId="0" borderId="29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5" xfId="0" applyNumberFormat="true" applyFont="true" applyFill="true" applyBorder="true" applyAlignment="true">
      <alignment vertical="center" wrapText="true"/>
    </xf>
    <xf numFmtId="0" fontId="1" fillId="0" borderId="27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/>
    </xf>
    <xf numFmtId="0" fontId="1" fillId="5" borderId="14" xfId="0" applyNumberFormat="true" applyFont="true" applyFill="true" applyBorder="true" applyAlignment="true">
      <alignment vertical="center"/>
    </xf>
    <xf numFmtId="0" fontId="1" fillId="5" borderId="15" xfId="0" applyNumberFormat="true" applyFont="true" applyFill="true" applyBorder="true" applyAlignment="true">
      <alignment vertical="center"/>
    </xf>
    <xf numFmtId="0" fontId="1" fillId="5" borderId="16" xfId="0" applyNumberFormat="true" applyFont="true" applyFill="true" applyBorder="true" applyAlignment="true">
      <alignment vertical="center"/>
    </xf>
    <xf numFmtId="0" fontId="1" fillId="5" borderId="17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/>
    </xf>
    <xf numFmtId="0" fontId="1" fillId="5" borderId="20" xfId="0" applyNumberFormat="true" applyFont="true" applyFill="true" applyBorder="true" applyAlignment="true">
      <alignment vertical="center"/>
    </xf>
    <xf numFmtId="0" fontId="1" fillId="5" borderId="21" xfId="0" applyNumberFormat="true" applyFont="true" applyFill="true" applyBorder="true" applyAlignment="true">
      <alignment vertical="center"/>
    </xf>
    <xf numFmtId="0" fontId="1" fillId="5" borderId="14" xfId="0" applyNumberFormat="true" applyFont="true" applyFill="true" applyBorder="true" applyAlignment="true">
      <alignment vertical="center" wrapText="true"/>
    </xf>
    <xf numFmtId="0" fontId="1" fillId="5" borderId="15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0" fontId="1" fillId="5" borderId="17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0" fontId="1" fillId="5" borderId="21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/>
    </xf>
    <xf numFmtId="0" fontId="1" fillId="5" borderId="22" xfId="0" applyNumberFormat="true" applyFont="true" applyFill="true" applyBorder="true" applyAlignment="true">
      <alignment vertical="center"/>
    </xf>
    <xf numFmtId="0" fontId="1" fillId="5" borderId="23" xfId="0" applyNumberFormat="true" applyFont="true" applyFill="true" applyBorder="true" applyAlignment="true">
      <alignment vertical="center"/>
    </xf>
    <xf numFmtId="0" fontId="1" fillId="5" borderId="24" xfId="0" applyNumberFormat="true" applyFont="true" applyFill="true" applyBorder="true" applyAlignment="true">
      <alignment vertical="center"/>
    </xf>
    <xf numFmtId="0" fontId="1" fillId="5" borderId="25" xfId="0" applyNumberFormat="true" applyFont="true" applyFill="true" applyBorder="true" applyAlignment="true">
      <alignment vertical="center"/>
    </xf>
    <xf numFmtId="0" fontId="1" fillId="5" borderId="26" xfId="0" applyNumberFormat="true" applyFont="true" applyFill="true" applyBorder="true" applyAlignment="true">
      <alignment vertical="center"/>
    </xf>
    <xf numFmtId="0" fontId="1" fillId="5" borderId="27" xfId="0" applyNumberFormat="true" applyFont="true" applyFill="true" applyBorder="true" applyAlignment="true">
      <alignment vertical="center"/>
    </xf>
    <xf numFmtId="0" fontId="1" fillId="5" borderId="28" xfId="0" applyNumberFormat="true" applyFont="true" applyFill="true" applyBorder="true" applyAlignment="true">
      <alignment vertical="center"/>
    </xf>
    <xf numFmtId="0" fontId="1" fillId="5" borderId="29" xfId="0" applyNumberFormat="true" applyFont="true" applyFill="true" applyBorder="true" applyAlignment="true">
      <alignment vertical="center"/>
    </xf>
    <xf numFmtId="0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1" fillId="5" borderId="24" xfId="0" applyNumberFormat="true" applyFont="true" applyFill="true" applyBorder="true" applyAlignment="true">
      <alignment vertical="center" wrapText="true"/>
    </xf>
    <xf numFmtId="0" fontId="1" fillId="5" borderId="25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0" fontId="1" fillId="5" borderId="26" xfId="0" applyNumberFormat="true" applyFont="true" applyFill="true" applyBorder="true" applyAlignment="true">
      <alignment vertical="center" wrapText="true"/>
    </xf>
    <xf numFmtId="0" fontId="1" fillId="5" borderId="27" xfId="0" applyNumberFormat="true" applyFont="true" applyFill="true" applyBorder="true" applyAlignment="true">
      <alignment vertical="center" wrapText="true"/>
    </xf>
    <xf numFmtId="0" fontId="1" fillId="5" borderId="28" xfId="0" applyNumberFormat="true" applyFont="true" applyFill="true" applyBorder="true" applyAlignment="true">
      <alignment vertical="center" wrapText="true"/>
    </xf>
    <xf numFmtId="0" fontId="1" fillId="5" borderId="29" xfId="0" applyNumberFormat="true" applyFont="true" applyFill="true" applyBorder="true" applyAlignment="true">
      <alignment vertical="center" wrapText="true"/>
    </xf>
    <xf numFmtId="0" fontId="6" fillId="0" borderId="15" xfId="0" applyNumberFormat="true" applyFont="true" applyFill="true" applyBorder="true" applyAlignment="true">
      <alignment vertical="center"/>
    </xf>
    <xf numFmtId="0" fontId="6" fillId="0" borderId="0" xfId="0" applyNumberFormat="true" applyFont="true" applyFill="true" applyBorder="true" applyAlignment="true">
      <alignment vertical="center"/>
    </xf>
    <xf numFmtId="0" fontId="6" fillId="0" borderId="20" xfId="0" applyNumberFormat="true" applyFont="true" applyFill="true" applyBorder="true" applyAlignment="true">
      <alignment vertical="center"/>
    </xf>
    <xf numFmtId="0" fontId="6" fillId="0" borderId="23" xfId="0" applyNumberFormat="true" applyFont="true" applyFill="true" applyBorder="true" applyAlignment="true">
      <alignment vertical="center"/>
    </xf>
    <xf numFmtId="0" fontId="6" fillId="0" borderId="1" xfId="0" applyNumberFormat="true" applyFont="true" applyFill="true" applyBorder="true" applyAlignment="true">
      <alignment vertical="center"/>
    </xf>
    <xf numFmtId="0" fontId="6" fillId="0" borderId="28" xfId="0" applyNumberFormat="true" applyFont="true" applyFill="true" applyBorder="true" applyAlignment="true">
      <alignment vertical="center"/>
    </xf>
    <xf numFmtId="0" fontId="6" fillId="6" borderId="15" xfId="0" applyNumberFormat="true" applyFont="true" applyFill="true" applyBorder="true" applyAlignment="true">
      <alignment vertical="center"/>
    </xf>
    <xf numFmtId="0" fontId="6" fillId="6" borderId="0" xfId="0" applyNumberFormat="true" applyFont="true" applyFill="true" applyBorder="true" applyAlignment="true">
      <alignment vertical="center"/>
    </xf>
    <xf numFmtId="0" fontId="6" fillId="6" borderId="20" xfId="0" applyNumberFormat="true" applyFont="true" applyFill="true" applyBorder="true" applyAlignment="true">
      <alignment vertical="center"/>
    </xf>
    <xf numFmtId="0" fontId="6" fillId="6" borderId="23" xfId="0" applyNumberFormat="true" applyFont="true" applyFill="true" applyBorder="true" applyAlignment="true">
      <alignment vertical="center"/>
    </xf>
    <xf numFmtId="0" fontId="6" fillId="6" borderId="1" xfId="0" applyNumberFormat="true" applyFont="true" applyFill="true" applyBorder="true" applyAlignment="true">
      <alignment vertical="center"/>
    </xf>
    <xf numFmtId="0" fontId="6" fillId="6" borderId="28" xfId="0" applyNumberFormat="true" applyFont="true" applyFill="true" applyBorder="true" applyAlignment="true">
      <alignment vertical="center"/>
    </xf>
    <xf numFmtId="200" fontId="6" fillId="6" borderId="0" xfId="0" applyNumberFormat="true" applyFont="true" applyFill="true" applyBorder="true" applyAlignment="true">
      <alignment vertical="center"/>
    </xf>
    <xf numFmtId="200" fontId="6" fillId="6" borderId="1" xfId="0" applyNumberFormat="true" applyFont="true" applyFill="true" applyBorder="true" applyAlignment="true">
      <alignment vertical="center"/>
    </xf>
    <xf numFmtId="201" fontId="6" fillId="6" borderId="0" xfId="0" applyNumberFormat="true" applyFont="true" applyFill="true" applyBorder="true" applyAlignment="true">
      <alignment vertical="center"/>
    </xf>
    <xf numFmtId="201" fontId="6" fillId="6" borderId="1" xfId="0" applyNumberFormat="true" applyFont="true" applyFill="true" applyBorder="true" applyAlignment="true">
      <alignment vertical="center"/>
    </xf>
    <xf numFmtId="0" fontId="6" fillId="0" borderId="14" xfId="0" applyNumberFormat="true" applyFont="true" applyFill="true" applyBorder="true" applyAlignment="true">
      <alignment vertical="center"/>
    </xf>
    <xf numFmtId="0" fontId="6" fillId="0" borderId="16" xfId="0" applyNumberFormat="true" applyFont="true" applyFill="true" applyBorder="true" applyAlignment="true">
      <alignment vertical="center"/>
    </xf>
    <xf numFmtId="0" fontId="6" fillId="0" borderId="17" xfId="0" applyNumberFormat="true" applyFont="true" applyFill="true" applyBorder="true" applyAlignment="true">
      <alignment vertical="center"/>
    </xf>
    <xf numFmtId="0" fontId="6" fillId="0" borderId="18" xfId="0" applyNumberFormat="true" applyFont="true" applyFill="true" applyBorder="true" applyAlignment="true">
      <alignment vertical="center"/>
    </xf>
    <xf numFmtId="0" fontId="6" fillId="0" borderId="19" xfId="0" applyNumberFormat="true" applyFont="true" applyFill="true" applyBorder="true" applyAlignment="true">
      <alignment vertical="center"/>
    </xf>
    <xf numFmtId="0" fontId="6" fillId="0" borderId="21" xfId="0" applyNumberFormat="true" applyFont="true" applyFill="true" applyBorder="true" applyAlignment="true">
      <alignment vertical="center"/>
    </xf>
    <xf numFmtId="0" fontId="6" fillId="0" borderId="22" xfId="0" applyNumberFormat="true" applyFont="true" applyFill="true" applyBorder="true" applyAlignment="true">
      <alignment vertical="center"/>
    </xf>
    <xf numFmtId="0" fontId="6" fillId="0" borderId="24" xfId="0" applyNumberFormat="true" applyFont="true" applyFill="true" applyBorder="true" applyAlignment="true">
      <alignment vertical="center"/>
    </xf>
    <xf numFmtId="0" fontId="6" fillId="0" borderId="25" xfId="0" applyNumberFormat="true" applyFont="true" applyFill="true" applyBorder="true" applyAlignment="true">
      <alignment vertical="center"/>
    </xf>
    <xf numFmtId="0" fontId="6" fillId="0" borderId="26" xfId="0" applyNumberFormat="true" applyFont="true" applyFill="true" applyBorder="true" applyAlignment="true">
      <alignment vertical="center"/>
    </xf>
    <xf numFmtId="0" fontId="6" fillId="0" borderId="27" xfId="0" applyNumberFormat="true" applyFont="true" applyFill="true" applyBorder="true" applyAlignment="true">
      <alignment vertical="center"/>
    </xf>
    <xf numFmtId="0" fontId="6" fillId="0" borderId="29" xfId="0" applyNumberFormat="true" applyFont="true" applyFill="true" applyBorder="true" applyAlignment="true">
      <alignment vertical="center"/>
    </xf>
    <xf numFmtId="0" fontId="7" fillId="3" borderId="0" xfId="0" applyNumberFormat="true" applyFont="true" applyFill="true" applyBorder="true" applyAlignment="true">
      <alignment vertical="center"/>
    </xf>
    <xf numFmtId="0" fontId="7" fillId="3" borderId="2" xfId="0" applyNumberFormat="true" applyFont="true" applyFill="true" applyBorder="true" applyAlignment="true">
      <alignment vertical="center"/>
    </xf>
    <xf numFmtId="0" fontId="7" fillId="3" borderId="3" xfId="0" applyNumberFormat="true" applyFont="true" applyFill="true" applyBorder="true" applyAlignment="true">
      <alignment vertical="center"/>
    </xf>
    <xf numFmtId="0" fontId="7" fillId="3" borderId="4" xfId="0" applyNumberFormat="true" applyFont="true" applyFill="true" applyBorder="true" applyAlignment="true">
      <alignment vertical="center"/>
    </xf>
    <xf numFmtId="0" fontId="7" fillId="3" borderId="1" xfId="0" applyNumberFormat="true" applyFont="true" applyFill="true" applyBorder="true" applyAlignment="true">
      <alignment vertical="center"/>
    </xf>
    <xf numFmtId="0" fontId="7" fillId="3" borderId="5" xfId="0" applyNumberFormat="true" applyFont="true" applyFill="true" applyBorder="true" applyAlignment="true">
      <alignment vertical="center"/>
    </xf>
    <xf numFmtId="0" fontId="7" fillId="3" borderId="6" xfId="0" applyNumberFormat="true" applyFont="true" applyFill="true" applyBorder="true" applyAlignment="true">
      <alignment vertical="center"/>
    </xf>
    <xf numFmtId="0" fontId="7" fillId="3" borderId="7" xfId="0" applyNumberFormat="true" applyFont="true" applyFill="true" applyBorder="true" applyAlignment="true">
      <alignment vertical="center"/>
    </xf>
    <xf numFmtId="0" fontId="1" fillId="0" borderId="17" xfId="0" applyNumberFormat="true" applyFont="true" applyFill="true" applyBorder="true"/>
    <xf numFmtId="0" fontId="1" fillId="0" borderId="18" xfId="0" applyNumberFormat="true" applyFont="true" applyFill="true" applyBorder="true"/>
    <xf numFmtId="0" fontId="1" fillId="0" borderId="19" xfId="0" applyNumberFormat="true" applyFont="true" applyFill="true" applyBorder="true"/>
    <xf numFmtId="0" fontId="1" fillId="0" borderId="20" xfId="0" applyNumberFormat="true" applyFont="true" applyFill="true" applyBorder="true"/>
    <xf numFmtId="0" fontId="1" fillId="0" borderId="21" xfId="0" applyNumberFormat="true" applyFont="true" applyFill="true" applyBorder="true"/>
    <xf numFmtId="0" fontId="1" fillId="0" borderId="17" xfId="0" applyNumberFormat="true" applyFont="true" applyFill="true" applyBorder="true" applyAlignment="true">
      <alignment/>
    </xf>
    <xf numFmtId="0" fontId="1" fillId="0" borderId="0" xfId="0" applyNumberFormat="true" applyFont="true" applyFill="true" applyBorder="true" applyAlignment="true">
      <alignment/>
    </xf>
    <xf numFmtId="0" fontId="1" fillId="0" borderId="18" xfId="0" applyNumberFormat="true" applyFont="true" applyFill="true" applyBorder="true" applyAlignment="true">
      <alignment/>
    </xf>
    <xf numFmtId="0" fontId="1" fillId="0" borderId="19" xfId="0" applyNumberFormat="true" applyFont="true" applyFill="true" applyBorder="true" applyAlignment="true">
      <alignment/>
    </xf>
    <xf numFmtId="0" fontId="1" fillId="0" borderId="20" xfId="0" applyNumberFormat="true" applyFont="true" applyFill="true" applyBorder="true" applyAlignment="true">
      <alignment/>
    </xf>
    <xf numFmtId="0" fontId="1" fillId="0" borderId="21" xfId="0" applyNumberFormat="true" applyFont="true" applyFill="true" applyBorder="true" applyAlignment="true">
      <alignment/>
    </xf>
    <xf numFmtId="0" fontId="1" fillId="0" borderId="25" xfId="0" applyNumberFormat="true" applyFont="true" applyFill="true" applyBorder="true"/>
    <xf numFmtId="0" fontId="1" fillId="0" borderId="26" xfId="0" applyNumberFormat="true" applyFont="true" applyFill="true" applyBorder="true"/>
    <xf numFmtId="0" fontId="1" fillId="0" borderId="27" xfId="0" applyNumberFormat="true" applyFont="true" applyFill="true" applyBorder="true"/>
    <xf numFmtId="0" fontId="1" fillId="0" borderId="28" xfId="0" applyNumberFormat="true" applyFont="true" applyFill="true" applyBorder="true"/>
    <xf numFmtId="0" fontId="1" fillId="0" borderId="29" xfId="0" applyNumberFormat="true" applyFont="true" applyFill="true" applyBorder="true"/>
    <xf numFmtId="0" fontId="1" fillId="0" borderId="25" xfId="0" applyNumberFormat="true" applyFont="true" applyFill="true" applyBorder="true" applyAlignment="true">
      <alignment/>
    </xf>
    <xf numFmtId="0" fontId="1" fillId="0" borderId="1" xfId="0" applyNumberFormat="true" applyFont="true" applyFill="true" applyBorder="true" applyAlignment="true">
      <alignment/>
    </xf>
    <xf numFmtId="0" fontId="1" fillId="0" borderId="26" xfId="0" applyNumberFormat="true" applyFont="true" applyFill="true" applyBorder="true" applyAlignment="true">
      <alignment/>
    </xf>
    <xf numFmtId="0" fontId="1" fillId="0" borderId="27" xfId="0" applyNumberFormat="true" applyFont="true" applyFill="true" applyBorder="true" applyAlignment="true">
      <alignment/>
    </xf>
    <xf numFmtId="0" fontId="1" fillId="0" borderId="28" xfId="0" applyNumberFormat="true" applyFont="true" applyFill="true" applyBorder="true" applyAlignment="true">
      <alignment/>
    </xf>
    <xf numFmtId="0" fontId="1" fillId="0" borderId="29" xfId="0" applyNumberFormat="true" applyFont="true" applyFill="true" applyBorder="true" applyAlignment="true">
      <alignment/>
    </xf>
    <xf numFmtId="202" fontId="1" fillId="0" borderId="15" xfId="0" applyNumberFormat="true" applyFont="true" applyFill="true" applyBorder="true" applyAlignment="true">
      <alignment vertical="center"/>
    </xf>
    <xf numFmtId="202" fontId="1" fillId="0" borderId="0" xfId="0" applyNumberFormat="true" applyFont="true" applyFill="true" applyBorder="true" applyAlignment="true">
      <alignment vertical="center"/>
    </xf>
    <xf numFmtId="202" fontId="1" fillId="0" borderId="20" xfId="0" applyNumberFormat="true" applyFont="true" applyFill="true" applyBorder="true" applyAlignment="true">
      <alignment vertical="center"/>
    </xf>
    <xf numFmtId="202" fontId="1" fillId="0" borderId="23" xfId="0" applyNumberFormat="true" applyFont="true" applyFill="true" applyBorder="true" applyAlignment="true">
      <alignment vertical="center"/>
    </xf>
    <xf numFmtId="202" fontId="1" fillId="0" borderId="1" xfId="0" applyNumberFormat="true" applyFont="true" applyFill="true" applyBorder="true" applyAlignment="true">
      <alignment vertical="center"/>
    </xf>
    <xf numFmtId="202" fontId="1" fillId="0" borderId="28" xfId="0" applyNumberFormat="true" applyFont="true" applyFill="true" applyBorder="true" applyAlignment="true">
      <alignment vertical="center"/>
    </xf>
    <xf numFmtId="203" fontId="1" fillId="0" borderId="15" xfId="0" applyNumberFormat="true" applyFont="true" applyFill="true" applyBorder="true" applyAlignment="true">
      <alignment vertical="center"/>
    </xf>
    <xf numFmtId="203" fontId="1" fillId="0" borderId="0" xfId="0" applyNumberFormat="true" applyFont="true" applyFill="true" applyBorder="true" applyAlignment="true">
      <alignment vertical="center"/>
    </xf>
    <xf numFmtId="203" fontId="1" fillId="0" borderId="20" xfId="0" applyNumberFormat="true" applyFont="true" applyFill="true" applyBorder="true" applyAlignment="true">
      <alignment vertical="center"/>
    </xf>
    <xf numFmtId="203" fontId="1" fillId="0" borderId="23" xfId="0" applyNumberFormat="true" applyFont="true" applyFill="true" applyBorder="true" applyAlignment="true">
      <alignment vertical="center"/>
    </xf>
    <xf numFmtId="203" fontId="1" fillId="0" borderId="1" xfId="0" applyNumberFormat="true" applyFont="true" applyFill="true" applyBorder="true" applyAlignment="true">
      <alignment vertical="center"/>
    </xf>
    <xf numFmtId="203" fontId="1" fillId="0" borderId="28" xfId="0" applyNumberFormat="true" applyFont="true" applyFill="true" applyBorder="true" applyAlignment="true">
      <alignment vertical="center"/>
    </xf>
    <xf numFmtId="204" fontId="1" fillId="0" borderId="15" xfId="0" applyNumberFormat="true" applyFont="true" applyFill="true" applyBorder="true" applyAlignment="true">
      <alignment vertical="center"/>
    </xf>
    <xf numFmtId="204" fontId="1" fillId="0" borderId="0" xfId="0" applyNumberFormat="true" applyFont="true" applyFill="true" applyBorder="true" applyAlignment="true">
      <alignment vertical="center"/>
    </xf>
    <xf numFmtId="204" fontId="1" fillId="0" borderId="20" xfId="0" applyNumberFormat="true" applyFont="true" applyFill="true" applyBorder="true" applyAlignment="true">
      <alignment vertical="center"/>
    </xf>
    <xf numFmtId="204" fontId="1" fillId="0" borderId="23" xfId="0" applyNumberFormat="true" applyFont="true" applyFill="true" applyBorder="true" applyAlignment="true">
      <alignment vertical="center"/>
    </xf>
    <xf numFmtId="204" fontId="1" fillId="0" borderId="1" xfId="0" applyNumberFormat="true" applyFont="true" applyFill="true" applyBorder="true" applyAlignment="true">
      <alignment vertical="center"/>
    </xf>
    <xf numFmtId="204" fontId="1" fillId="0" borderId="28" xfId="0" applyNumberFormat="true" applyFont="true" applyFill="true" applyBorder="true" applyAlignment="true">
      <alignment vertical="center"/>
    </xf>
    <xf numFmtId="200" fontId="1" fillId="0" borderId="15" xfId="0" applyNumberFormat="true" applyFont="true" applyFill="true" applyBorder="true" applyAlignment="true">
      <alignment vertical="center"/>
    </xf>
    <xf numFmtId="200" fontId="1" fillId="0" borderId="0" xfId="0" applyNumberFormat="true" applyFont="true" applyFill="true" applyBorder="true" applyAlignment="true">
      <alignment vertical="center"/>
    </xf>
    <xf numFmtId="200" fontId="1" fillId="0" borderId="20" xfId="0" applyNumberFormat="true" applyFont="true" applyFill="true" applyBorder="true" applyAlignment="true">
      <alignment vertical="center"/>
    </xf>
    <xf numFmtId="200" fontId="1" fillId="0" borderId="23" xfId="0" applyNumberFormat="true" applyFont="true" applyFill="true" applyBorder="true" applyAlignment="true">
      <alignment vertical="center"/>
    </xf>
    <xf numFmtId="200" fontId="1" fillId="0" borderId="1" xfId="0" applyNumberFormat="true" applyFont="true" applyFill="true" applyBorder="true" applyAlignment="true">
      <alignment vertical="center"/>
    </xf>
    <xf numFmtId="200" fontId="1" fillId="0" borderId="28" xfId="0" applyNumberFormat="true" applyFont="true" applyFill="true" applyBorder="true" applyAlignment="true">
      <alignment vertical="center"/>
    </xf>
    <xf numFmtId="202" fontId="1" fillId="0" borderId="16" xfId="0" applyNumberFormat="true" applyFont="true" applyFill="true" applyBorder="true" applyAlignment="true">
      <alignment vertical="center"/>
    </xf>
    <xf numFmtId="202" fontId="1" fillId="0" borderId="18" xfId="0" applyNumberFormat="true" applyFont="true" applyFill="true" applyBorder="true" applyAlignment="true">
      <alignment vertical="center"/>
    </xf>
    <xf numFmtId="202" fontId="1" fillId="0" borderId="21" xfId="0" applyNumberFormat="true" applyFont="true" applyFill="true" applyBorder="true" applyAlignment="true">
      <alignment vertical="center"/>
    </xf>
    <xf numFmtId="202" fontId="1" fillId="0" borderId="24" xfId="0" applyNumberFormat="true" applyFont="true" applyFill="true" applyBorder="true" applyAlignment="true">
      <alignment vertical="center"/>
    </xf>
    <xf numFmtId="202" fontId="1" fillId="0" borderId="26" xfId="0" applyNumberFormat="true" applyFont="true" applyFill="true" applyBorder="true" applyAlignment="true">
      <alignment vertical="center"/>
    </xf>
    <xf numFmtId="202" fontId="1" fillId="0" borderId="29" xfId="0" applyNumberFormat="true" applyFont="true" applyFill="true" applyBorder="true" applyAlignment="true">
      <alignment vertical="center"/>
    </xf>
    <xf numFmtId="202" fontId="6" fillId="0" borderId="15" xfId="0" applyNumberFormat="true" applyFont="true" applyFill="true" applyBorder="true" applyAlignment="true">
      <alignment vertical="center"/>
    </xf>
    <xf numFmtId="202" fontId="6" fillId="0" borderId="0" xfId="0" applyNumberFormat="true" applyFont="true" applyFill="true" applyBorder="true" applyAlignment="true">
      <alignment vertical="center"/>
    </xf>
    <xf numFmtId="202" fontId="6" fillId="0" borderId="20" xfId="0" applyNumberFormat="true" applyFont="true" applyFill="true" applyBorder="true" applyAlignment="true">
      <alignment vertical="center"/>
    </xf>
    <xf numFmtId="202" fontId="6" fillId="0" borderId="23" xfId="0" applyNumberFormat="true" applyFont="true" applyFill="true" applyBorder="true" applyAlignment="true">
      <alignment vertical="center"/>
    </xf>
    <xf numFmtId="202" fontId="6" fillId="0" borderId="1" xfId="0" applyNumberFormat="true" applyFont="true" applyFill="true" applyBorder="true" applyAlignment="true">
      <alignment vertical="center"/>
    </xf>
    <xf numFmtId="202" fontId="6" fillId="0" borderId="28" xfId="0" applyNumberFormat="true" applyFont="true" applyFill="true" applyBorder="true" applyAlignment="true">
      <alignment vertical="center"/>
    </xf>
    <xf numFmtId="204" fontId="6" fillId="0" borderId="15" xfId="0" applyNumberFormat="true" applyFont="true" applyFill="true" applyBorder="true" applyAlignment="true">
      <alignment vertical="center"/>
    </xf>
    <xf numFmtId="204" fontId="6" fillId="0" borderId="0" xfId="0" applyNumberFormat="true" applyFont="true" applyFill="true" applyBorder="true" applyAlignment="true">
      <alignment vertical="center"/>
    </xf>
    <xf numFmtId="204" fontId="6" fillId="0" borderId="20" xfId="0" applyNumberFormat="true" applyFont="true" applyFill="true" applyBorder="true" applyAlignment="true">
      <alignment vertical="center"/>
    </xf>
    <xf numFmtId="204" fontId="6" fillId="0" borderId="23" xfId="0" applyNumberFormat="true" applyFont="true" applyFill="true" applyBorder="true" applyAlignment="true">
      <alignment vertical="center"/>
    </xf>
    <xf numFmtId="204" fontId="6" fillId="0" borderId="1" xfId="0" applyNumberFormat="true" applyFont="true" applyFill="true" applyBorder="true" applyAlignment="true">
      <alignment vertical="center"/>
    </xf>
    <xf numFmtId="204" fontId="6" fillId="0" borderId="28" xfId="0" applyNumberFormat="true" applyFont="true" applyFill="true" applyBorder="true" applyAlignment="true">
      <alignment vertical="center"/>
    </xf>
    <xf numFmtId="202" fontId="6" fillId="0" borderId="16" xfId="0" applyNumberFormat="true" applyFont="true" applyFill="true" applyBorder="true" applyAlignment="true">
      <alignment vertical="center"/>
    </xf>
    <xf numFmtId="202" fontId="6" fillId="0" borderId="18" xfId="0" applyNumberFormat="true" applyFont="true" applyFill="true" applyBorder="true" applyAlignment="true">
      <alignment vertical="center"/>
    </xf>
    <xf numFmtId="202" fontId="6" fillId="0" borderId="21" xfId="0" applyNumberFormat="true" applyFont="true" applyFill="true" applyBorder="true" applyAlignment="true">
      <alignment vertical="center"/>
    </xf>
    <xf numFmtId="202" fontId="6" fillId="0" borderId="24" xfId="0" applyNumberFormat="true" applyFont="true" applyFill="true" applyBorder="true" applyAlignment="true">
      <alignment vertical="center"/>
    </xf>
    <xf numFmtId="202" fontId="6" fillId="0" borderId="26" xfId="0" applyNumberFormat="true" applyFont="true" applyFill="true" applyBorder="true" applyAlignment="true">
      <alignment vertical="center"/>
    </xf>
    <xf numFmtId="202" fontId="6" fillId="0" borderId="29" xfId="0" applyNumberFormat="true" applyFont="true" applyFill="true" applyBorder="true" applyAlignment="true">
      <alignment vertical="center"/>
    </xf>
    <xf numFmtId="0" fontId="1" fillId="5" borderId="14" xfId="0" applyNumberFormat="true" applyFont="true" applyFill="true" applyBorder="true" applyAlignment="true">
      <alignment vertical="center"/>
    </xf>
    <xf numFmtId="0" fontId="1" fillId="5" borderId="17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/>
    </xf>
    <xf numFmtId="0" fontId="1" fillId="5" borderId="22" xfId="0" applyNumberFormat="true" applyFont="true" applyFill="true" applyBorder="true" applyAlignment="true">
      <alignment vertical="center"/>
    </xf>
    <xf numFmtId="0" fontId="1" fillId="5" borderId="25" xfId="0" applyNumberFormat="true" applyFont="true" applyFill="true" applyBorder="true" applyAlignment="true">
      <alignment vertical="center"/>
    </xf>
    <xf numFmtId="0" fontId="1" fillId="5" borderId="27" xfId="0" applyNumberFormat="true" applyFont="true" applyFill="true" applyBorder="true" applyAlignment="true">
      <alignment vertical="center"/>
    </xf>
    <xf numFmtId="203" fontId="1" fillId="5" borderId="15" xfId="0" applyNumberFormat="true" applyFont="true" applyFill="true" applyBorder="true" applyAlignment="true">
      <alignment vertical="center"/>
    </xf>
    <xf numFmtId="203" fontId="1" fillId="5" borderId="0" xfId="0" applyNumberFormat="true" applyFont="true" applyFill="true" applyBorder="true" applyAlignment="true">
      <alignment vertical="center"/>
    </xf>
    <xf numFmtId="203" fontId="1" fillId="5" borderId="20" xfId="0" applyNumberFormat="true" applyFont="true" applyFill="true" applyBorder="true" applyAlignment="true">
      <alignment vertical="center"/>
    </xf>
    <xf numFmtId="203" fontId="1" fillId="5" borderId="23" xfId="0" applyNumberFormat="true" applyFont="true" applyFill="true" applyBorder="true" applyAlignment="true">
      <alignment vertical="center"/>
    </xf>
    <xf numFmtId="203" fontId="1" fillId="5" borderId="1" xfId="0" applyNumberFormat="true" applyFont="true" applyFill="true" applyBorder="true" applyAlignment="true">
      <alignment vertical="center"/>
    </xf>
    <xf numFmtId="203" fontId="1" fillId="5" borderId="28" xfId="0" applyNumberFormat="true" applyFont="true" applyFill="true" applyBorder="true" applyAlignment="true">
      <alignment vertical="center"/>
    </xf>
    <xf numFmtId="204" fontId="1" fillId="5" borderId="15" xfId="0" applyNumberFormat="true" applyFont="true" applyFill="true" applyBorder="true" applyAlignment="true">
      <alignment vertical="center"/>
    </xf>
    <xf numFmtId="200" fontId="1" fillId="5" borderId="15" xfId="0" applyNumberFormat="true" applyFont="true" applyFill="true" applyBorder="true" applyAlignment="true">
      <alignment vertical="center"/>
    </xf>
    <xf numFmtId="0" fontId="1" fillId="5" borderId="15" xfId="0" applyNumberFormat="true" applyFont="true" applyFill="true" applyBorder="true" applyAlignment="true">
      <alignment vertical="center"/>
    </xf>
    <xf numFmtId="204" fontId="1" fillId="5" borderId="0" xfId="0" applyNumberFormat="true" applyFont="true" applyFill="true" applyBorder="true" applyAlignment="true">
      <alignment vertical="center"/>
    </xf>
    <xf numFmtId="200" fontId="1" fillId="5" borderId="0" xfId="0" applyNumberFormat="true" applyFont="true" applyFill="true" applyBorder="true" applyAlignment="true">
      <alignment vertical="center"/>
    </xf>
    <xf numFmtId="0" fontId="1" fillId="5" borderId="0" xfId="0" applyNumberFormat="true" applyFont="true" applyFill="true" applyBorder="true" applyAlignment="true">
      <alignment vertical="center"/>
    </xf>
    <xf numFmtId="204" fontId="1" fillId="5" borderId="20" xfId="0" applyNumberFormat="true" applyFont="true" applyFill="true" applyBorder="true" applyAlignment="true">
      <alignment vertical="center"/>
    </xf>
    <xf numFmtId="200" fontId="1" fillId="5" borderId="20" xfId="0" applyNumberFormat="true" applyFont="true" applyFill="true" applyBorder="true" applyAlignment="true">
      <alignment vertical="center"/>
    </xf>
    <xf numFmtId="0" fontId="1" fillId="5" borderId="20" xfId="0" applyNumberFormat="true" applyFont="true" applyFill="true" applyBorder="true" applyAlignment="true">
      <alignment vertical="center"/>
    </xf>
    <xf numFmtId="204" fontId="1" fillId="5" borderId="23" xfId="0" applyNumberFormat="true" applyFont="true" applyFill="true" applyBorder="true" applyAlignment="true">
      <alignment vertical="center"/>
    </xf>
    <xf numFmtId="200" fontId="1" fillId="5" borderId="23" xfId="0" applyNumberFormat="true" applyFont="true" applyFill="true" applyBorder="true" applyAlignment="true">
      <alignment vertical="center"/>
    </xf>
    <xf numFmtId="0" fontId="1" fillId="5" borderId="23" xfId="0" applyNumberFormat="true" applyFont="true" applyFill="true" applyBorder="true" applyAlignment="true">
      <alignment vertical="center"/>
    </xf>
    <xf numFmtId="204" fontId="1" fillId="5" borderId="1" xfId="0" applyNumberFormat="true" applyFont="true" applyFill="true" applyBorder="true" applyAlignment="true">
      <alignment vertical="center"/>
    </xf>
    <xf numFmtId="200" fontId="1" fillId="5" borderId="1" xfId="0" applyNumberFormat="true" applyFont="true" applyFill="true" applyBorder="true" applyAlignment="true">
      <alignment vertical="center"/>
    </xf>
    <xf numFmtId="0" fontId="1" fillId="5" borderId="1" xfId="0" applyNumberFormat="true" applyFont="true" applyFill="true" applyBorder="true" applyAlignment="true">
      <alignment vertical="center"/>
    </xf>
    <xf numFmtId="204" fontId="1" fillId="5" borderId="28" xfId="0" applyNumberFormat="true" applyFont="true" applyFill="true" applyBorder="true" applyAlignment="true">
      <alignment vertical="center"/>
    </xf>
    <xf numFmtId="200" fontId="1" fillId="5" borderId="28" xfId="0" applyNumberFormat="true" applyFont="true" applyFill="true" applyBorder="true" applyAlignment="true">
      <alignment vertical="center"/>
    </xf>
    <xf numFmtId="0" fontId="1" fillId="5" borderId="28" xfId="0" applyNumberFormat="true" applyFont="true" applyFill="true" applyBorder="true" applyAlignment="true">
      <alignment vertical="center"/>
    </xf>
    <xf numFmtId="0" fontId="8" fillId="5" borderId="14" xfId="0" applyNumberFormat="true" applyFont="true" applyFill="true" applyBorder="true" applyAlignment="true">
      <alignment vertical="center"/>
    </xf>
    <xf numFmtId="0" fontId="8" fillId="5" borderId="17" xfId="0" applyNumberFormat="true" applyFont="true" applyFill="true" applyBorder="true" applyAlignment="true">
      <alignment vertical="center"/>
    </xf>
    <xf numFmtId="0" fontId="8" fillId="5" borderId="19" xfId="0" applyNumberFormat="true" applyFont="true" applyFill="true" applyBorder="true" applyAlignment="true">
      <alignment vertical="center"/>
    </xf>
    <xf numFmtId="0" fontId="8" fillId="5" borderId="22" xfId="0" applyNumberFormat="true" applyFont="true" applyFill="true" applyBorder="true" applyAlignment="true">
      <alignment vertical="center"/>
    </xf>
    <xf numFmtId="0" fontId="8" fillId="5" borderId="25" xfId="0" applyNumberFormat="true" applyFont="true" applyFill="true" applyBorder="true" applyAlignment="true">
      <alignment vertical="center"/>
    </xf>
    <xf numFmtId="0" fontId="8" fillId="5" borderId="27" xfId="0" applyNumberFormat="true" applyFont="true" applyFill="true" applyBorder="true" applyAlignment="true">
      <alignment vertical="center"/>
    </xf>
    <xf numFmtId="203" fontId="8" fillId="5" borderId="15" xfId="0" applyNumberFormat="true" applyFont="true" applyFill="true" applyBorder="true" applyAlignment="true">
      <alignment vertical="center"/>
    </xf>
    <xf numFmtId="203" fontId="8" fillId="5" borderId="0" xfId="0" applyNumberFormat="true" applyFont="true" applyFill="true" applyBorder="true" applyAlignment="true">
      <alignment vertical="center"/>
    </xf>
    <xf numFmtId="203" fontId="8" fillId="5" borderId="20" xfId="0" applyNumberFormat="true" applyFont="true" applyFill="true" applyBorder="true" applyAlignment="true">
      <alignment vertical="center"/>
    </xf>
    <xf numFmtId="203" fontId="8" fillId="5" borderId="23" xfId="0" applyNumberFormat="true" applyFont="true" applyFill="true" applyBorder="true" applyAlignment="true">
      <alignment vertical="center"/>
    </xf>
    <xf numFmtId="203" fontId="8" fillId="5" borderId="1" xfId="0" applyNumberFormat="true" applyFont="true" applyFill="true" applyBorder="true" applyAlignment="true">
      <alignment vertical="center"/>
    </xf>
    <xf numFmtId="203" fontId="8" fillId="5" borderId="28" xfId="0" applyNumberFormat="true" applyFont="true" applyFill="true" applyBorder="true" applyAlignment="true">
      <alignment vertical="center"/>
    </xf>
    <xf numFmtId="204" fontId="8" fillId="5" borderId="15" xfId="0" applyNumberFormat="true" applyFont="true" applyFill="true" applyBorder="true" applyAlignment="true">
      <alignment vertical="center"/>
    </xf>
    <xf numFmtId="200" fontId="8" fillId="5" borderId="15" xfId="0" applyNumberFormat="true" applyFont="true" applyFill="true" applyBorder="true" applyAlignment="true">
      <alignment vertical="center"/>
    </xf>
    <xf numFmtId="0" fontId="8" fillId="5" borderId="15" xfId="0" applyNumberFormat="true" applyFont="true" applyFill="true" applyBorder="true" applyAlignment="true">
      <alignment vertical="center"/>
    </xf>
    <xf numFmtId="204" fontId="8" fillId="5" borderId="0" xfId="0" applyNumberFormat="true" applyFont="true" applyFill="true" applyBorder="true" applyAlignment="true">
      <alignment vertical="center"/>
    </xf>
    <xf numFmtId="200" fontId="8" fillId="5" borderId="0" xfId="0" applyNumberFormat="true" applyFont="true" applyFill="true" applyBorder="true" applyAlignment="true">
      <alignment vertical="center"/>
    </xf>
    <xf numFmtId="0" fontId="8" fillId="5" borderId="0" xfId="0" applyNumberFormat="true" applyFont="true" applyFill="true" applyBorder="true" applyAlignment="true">
      <alignment vertical="center"/>
    </xf>
    <xf numFmtId="204" fontId="8" fillId="5" borderId="20" xfId="0" applyNumberFormat="true" applyFont="true" applyFill="true" applyBorder="true" applyAlignment="true">
      <alignment vertical="center"/>
    </xf>
    <xf numFmtId="200" fontId="8" fillId="5" borderId="20" xfId="0" applyNumberFormat="true" applyFont="true" applyFill="true" applyBorder="true" applyAlignment="true">
      <alignment vertical="center"/>
    </xf>
    <xf numFmtId="0" fontId="8" fillId="5" borderId="20" xfId="0" applyNumberFormat="true" applyFont="true" applyFill="true" applyBorder="true" applyAlignment="true">
      <alignment vertical="center"/>
    </xf>
    <xf numFmtId="204" fontId="8" fillId="5" borderId="23" xfId="0" applyNumberFormat="true" applyFont="true" applyFill="true" applyBorder="true" applyAlignment="true">
      <alignment vertical="center"/>
    </xf>
    <xf numFmtId="200" fontId="8" fillId="5" borderId="23" xfId="0" applyNumberFormat="true" applyFont="true" applyFill="true" applyBorder="true" applyAlignment="true">
      <alignment vertical="center"/>
    </xf>
    <xf numFmtId="0" fontId="8" fillId="5" borderId="23" xfId="0" applyNumberFormat="true" applyFont="true" applyFill="true" applyBorder="true" applyAlignment="true">
      <alignment vertical="center"/>
    </xf>
    <xf numFmtId="204" fontId="8" fillId="5" borderId="1" xfId="0" applyNumberFormat="true" applyFont="true" applyFill="true" applyBorder="true" applyAlignment="true">
      <alignment vertical="center"/>
    </xf>
    <xf numFmtId="200" fontId="8" fillId="5" borderId="1" xfId="0" applyNumberFormat="true" applyFont="true" applyFill="true" applyBorder="true" applyAlignment="true">
      <alignment vertical="center"/>
    </xf>
    <xf numFmtId="0" fontId="8" fillId="5" borderId="1" xfId="0" applyNumberFormat="true" applyFont="true" applyFill="true" applyBorder="true" applyAlignment="true">
      <alignment vertical="center"/>
    </xf>
    <xf numFmtId="204" fontId="8" fillId="5" borderId="28" xfId="0" applyNumberFormat="true" applyFont="true" applyFill="true" applyBorder="true" applyAlignment="true">
      <alignment vertical="center"/>
    </xf>
    <xf numFmtId="200" fontId="8" fillId="5" borderId="28" xfId="0" applyNumberFormat="true" applyFont="true" applyFill="true" applyBorder="true" applyAlignment="true">
      <alignment vertical="center"/>
    </xf>
    <xf numFmtId="0" fontId="8" fillId="5" borderId="28" xfId="0" applyNumberFormat="true" applyFont="true" applyFill="true" applyBorder="true" applyAlignment="true">
      <alignment vertical="center"/>
    </xf>
    <xf numFmtId="0" fontId="6" fillId="0" borderId="15" xfId="0" applyNumberFormat="true" applyFont="true" applyFill="true" applyBorder="true" applyAlignment="true">
      <alignment vertical="center" wrapText="true"/>
    </xf>
    <xf numFmtId="0" fontId="6" fillId="0" borderId="0" xfId="0" applyNumberFormat="true" applyFont="true" applyFill="true" applyBorder="true" applyAlignment="true">
      <alignment vertical="center" wrapText="true"/>
    </xf>
    <xf numFmtId="0" fontId="6" fillId="0" borderId="20" xfId="0" applyNumberFormat="true" applyFont="true" applyFill="true" applyBorder="true" applyAlignment="true">
      <alignment vertical="center" wrapText="true"/>
    </xf>
    <xf numFmtId="0" fontId="6" fillId="0" borderId="23" xfId="0" applyNumberFormat="true" applyFont="true" applyFill="true" applyBorder="true" applyAlignment="true">
      <alignment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6" fillId="0" borderId="28" xfId="0" applyNumberFormat="true" applyFont="true" applyFill="true" applyBorder="true" applyAlignment="true">
      <alignment vertical="center" wrapText="true"/>
    </xf>
    <xf numFmtId="0" fontId="9" fillId="0" borderId="0" xfId="0" applyNumberFormat="true" applyFont="true" applyFill="true" applyBorder="true" applyAlignment="true">
      <alignment vertical="center"/>
    </xf>
    <xf numFmtId="0" fontId="9" fillId="0" borderId="14" xfId="0" applyNumberFormat="true" applyFont="true" applyFill="true" applyBorder="true" applyAlignment="true">
      <alignment vertical="center"/>
    </xf>
    <xf numFmtId="0" fontId="9" fillId="0" borderId="15" xfId="0" applyNumberFormat="true" applyFont="true" applyFill="true" applyBorder="true" applyAlignment="true">
      <alignment vertical="center"/>
    </xf>
    <xf numFmtId="0" fontId="9" fillId="0" borderId="16" xfId="0" applyNumberFormat="true" applyFont="true" applyFill="true" applyBorder="true" applyAlignment="true">
      <alignment vertical="center"/>
    </xf>
    <xf numFmtId="0" fontId="9" fillId="0" borderId="17" xfId="0" applyNumberFormat="true" applyFont="true" applyFill="true" applyBorder="true" applyAlignment="true">
      <alignment vertical="center"/>
    </xf>
    <xf numFmtId="0" fontId="9" fillId="0" borderId="18" xfId="0" applyNumberFormat="true" applyFont="true" applyFill="true" applyBorder="true" applyAlignment="true">
      <alignment vertical="center"/>
    </xf>
    <xf numFmtId="0" fontId="9" fillId="0" borderId="19" xfId="0" applyNumberFormat="true" applyFont="true" applyFill="true" applyBorder="true" applyAlignment="true">
      <alignment vertical="center"/>
    </xf>
    <xf numFmtId="0" fontId="9" fillId="0" borderId="20" xfId="0" applyNumberFormat="true" applyFont="true" applyFill="true" applyBorder="true" applyAlignment="true">
      <alignment vertical="center"/>
    </xf>
    <xf numFmtId="0" fontId="9" fillId="0" borderId="21" xfId="0" applyNumberFormat="true" applyFont="true" applyFill="true" applyBorder="true" applyAlignment="true">
      <alignment vertical="center"/>
    </xf>
    <xf numFmtId="0" fontId="9" fillId="0" borderId="1" xfId="0" applyNumberFormat="true" applyFont="true" applyFill="true" applyBorder="true" applyAlignment="true">
      <alignment vertical="center"/>
    </xf>
    <xf numFmtId="0" fontId="9" fillId="0" borderId="22" xfId="0" applyNumberFormat="true" applyFont="true" applyFill="true" applyBorder="true" applyAlignment="true">
      <alignment vertical="center"/>
    </xf>
    <xf numFmtId="0" fontId="9" fillId="0" borderId="23" xfId="0" applyNumberFormat="true" applyFont="true" applyFill="true" applyBorder="true" applyAlignment="true">
      <alignment vertical="center"/>
    </xf>
    <xf numFmtId="0" fontId="9" fillId="0" borderId="24" xfId="0" applyNumberFormat="true" applyFont="true" applyFill="true" applyBorder="true" applyAlignment="true">
      <alignment vertical="center"/>
    </xf>
    <xf numFmtId="0" fontId="9" fillId="0" borderId="25" xfId="0" applyNumberFormat="true" applyFont="true" applyFill="true" applyBorder="true" applyAlignment="true">
      <alignment vertical="center"/>
    </xf>
    <xf numFmtId="0" fontId="9" fillId="0" borderId="26" xfId="0" applyNumberFormat="true" applyFont="true" applyFill="true" applyBorder="true" applyAlignment="true">
      <alignment vertical="center"/>
    </xf>
    <xf numFmtId="0" fontId="9" fillId="0" borderId="27" xfId="0" applyNumberFormat="true" applyFont="true" applyFill="true" applyBorder="true" applyAlignment="true">
      <alignment vertical="center"/>
    </xf>
    <xf numFmtId="0" fontId="9" fillId="0" borderId="28" xfId="0" applyNumberFormat="true" applyFont="true" applyFill="true" applyBorder="true" applyAlignment="true">
      <alignment vertical="center"/>
    </xf>
    <xf numFmtId="0" fontId="9" fillId="0" borderId="29" xfId="0" applyNumberFormat="true" applyFont="true" applyFill="true" applyBorder="true" applyAlignment="true">
      <alignment vertical="center"/>
    </xf>
    <xf numFmtId="0" fontId="8" fillId="0" borderId="14" xfId="0" applyNumberFormat="true" applyFont="true" applyFill="true" applyBorder="true" applyAlignment="true">
      <alignment vertical="center"/>
    </xf>
    <xf numFmtId="0" fontId="8" fillId="0" borderId="17" xfId="0" applyNumberFormat="true" applyFont="true" applyFill="true" applyBorder="true" applyAlignment="true">
      <alignment vertical="center"/>
    </xf>
    <xf numFmtId="0" fontId="8" fillId="0" borderId="19" xfId="0" applyNumberFormat="true" applyFont="true" applyFill="true" applyBorder="true" applyAlignment="true">
      <alignment vertical="center"/>
    </xf>
    <xf numFmtId="0" fontId="8" fillId="0" borderId="22" xfId="0" applyNumberFormat="true" applyFont="true" applyFill="true" applyBorder="true" applyAlignment="true">
      <alignment vertical="center"/>
    </xf>
    <xf numFmtId="0" fontId="8" fillId="0" borderId="25" xfId="0" applyNumberFormat="true" applyFont="true" applyFill="true" applyBorder="true" applyAlignment="true">
      <alignment vertical="center"/>
    </xf>
    <xf numFmtId="0" fontId="8" fillId="0" borderId="27" xfId="0" applyNumberFormat="true" applyFont="true" applyFill="true" applyBorder="true" applyAlignment="true">
      <alignment vertical="center"/>
    </xf>
    <xf numFmtId="204" fontId="9" fillId="0" borderId="15" xfId="0" applyNumberFormat="true" applyFont="true" applyFill="true" applyBorder="true" applyAlignment="true">
      <alignment vertical="center"/>
    </xf>
    <xf numFmtId="204" fontId="9" fillId="0" borderId="0" xfId="0" applyNumberFormat="true" applyFont="true" applyFill="true" applyBorder="true" applyAlignment="true">
      <alignment vertical="center"/>
    </xf>
    <xf numFmtId="204" fontId="9" fillId="0" borderId="20" xfId="0" applyNumberFormat="true" applyFont="true" applyFill="true" applyBorder="true" applyAlignment="true">
      <alignment vertical="center"/>
    </xf>
    <xf numFmtId="204" fontId="9" fillId="0" borderId="23" xfId="0" applyNumberFormat="true" applyFont="true" applyFill="true" applyBorder="true" applyAlignment="true">
      <alignment vertical="center"/>
    </xf>
    <xf numFmtId="204" fontId="9" fillId="0" borderId="1" xfId="0" applyNumberFormat="true" applyFont="true" applyFill="true" applyBorder="true" applyAlignment="true">
      <alignment vertical="center"/>
    </xf>
    <xf numFmtId="204" fontId="9" fillId="0" borderId="28" xfId="0" applyNumberFormat="true" applyFont="true" applyFill="true" applyBorder="true" applyAlignment="true">
      <alignment vertical="center"/>
    </xf>
    <xf numFmtId="200" fontId="9" fillId="0" borderId="15" xfId="0" applyNumberFormat="true" applyFont="true" applyFill="true" applyBorder="true" applyAlignment="true">
      <alignment vertical="center"/>
    </xf>
    <xf numFmtId="200" fontId="9" fillId="0" borderId="0" xfId="0" applyNumberFormat="true" applyFont="true" applyFill="true" applyBorder="true" applyAlignment="true">
      <alignment vertical="center"/>
    </xf>
    <xf numFmtId="200" fontId="9" fillId="0" borderId="20" xfId="0" applyNumberFormat="true" applyFont="true" applyFill="true" applyBorder="true" applyAlignment="true">
      <alignment vertical="center"/>
    </xf>
    <xf numFmtId="200" fontId="9" fillId="0" borderId="23" xfId="0" applyNumberFormat="true" applyFont="true" applyFill="true" applyBorder="true" applyAlignment="true">
      <alignment vertical="center"/>
    </xf>
    <xf numFmtId="200" fontId="9" fillId="0" borderId="1" xfId="0" applyNumberFormat="true" applyFont="true" applyFill="true" applyBorder="true" applyAlignment="true">
      <alignment vertical="center"/>
    </xf>
    <xf numFmtId="200" fontId="9" fillId="0" borderId="28" xfId="0" applyNumberFormat="true" applyFont="true" applyFill="true" applyBorder="true" applyAlignment="true">
      <alignment vertical="center"/>
    </xf>
    <xf numFmtId="200" fontId="9" fillId="0" borderId="16" xfId="0" applyNumberFormat="true" applyFont="true" applyFill="true" applyBorder="true" applyAlignment="true">
      <alignment vertical="center"/>
    </xf>
    <xf numFmtId="200" fontId="9" fillId="0" borderId="18" xfId="0" applyNumberFormat="true" applyFont="true" applyFill="true" applyBorder="true" applyAlignment="true">
      <alignment vertical="center"/>
    </xf>
    <xf numFmtId="200" fontId="9" fillId="0" borderId="21" xfId="0" applyNumberFormat="true" applyFont="true" applyFill="true" applyBorder="true" applyAlignment="true">
      <alignment vertical="center"/>
    </xf>
    <xf numFmtId="200" fontId="9" fillId="0" borderId="24" xfId="0" applyNumberFormat="true" applyFont="true" applyFill="true" applyBorder="true" applyAlignment="true">
      <alignment vertical="center"/>
    </xf>
    <xf numFmtId="200" fontId="9" fillId="0" borderId="26" xfId="0" applyNumberFormat="true" applyFont="true" applyFill="true" applyBorder="true" applyAlignment="true">
      <alignment vertical="center"/>
    </xf>
    <xf numFmtId="200" fontId="9" fillId="0" borderId="29" xfId="0" applyNumberFormat="true" applyFont="true" applyFill="true" applyBorder="true" applyAlignment="true">
      <alignment vertical="center"/>
    </xf>
    <xf numFmtId="0" fontId="8" fillId="3" borderId="19" xfId="0" applyNumberFormat="true" applyFont="true" applyFill="true" applyBorder="true" applyAlignment="true">
      <alignment vertical="center"/>
    </xf>
    <xf numFmtId="204" fontId="9" fillId="3" borderId="20" xfId="0" applyNumberFormat="true" applyFont="true" applyFill="true" applyBorder="true" applyAlignment="true">
      <alignment vertical="center"/>
    </xf>
    <xf numFmtId="200" fontId="9" fillId="3" borderId="20" xfId="0" applyNumberFormat="true" applyFont="true" applyFill="true" applyBorder="true" applyAlignment="true">
      <alignment vertical="center"/>
    </xf>
    <xf numFmtId="200" fontId="9" fillId="3" borderId="21" xfId="0" applyNumberFormat="true" applyFont="true" applyFill="true" applyBorder="true" applyAlignment="true">
      <alignment vertical="center"/>
    </xf>
    <xf numFmtId="0" fontId="7" fillId="3" borderId="19" xfId="0" applyNumberFormat="true" applyFont="true" applyFill="true" applyBorder="true" applyAlignment="true">
      <alignment vertical="center"/>
    </xf>
    <xf numFmtId="204" fontId="7" fillId="3" borderId="20" xfId="0" applyNumberFormat="true" applyFont="true" applyFill="true" applyBorder="true" applyAlignment="true">
      <alignment vertical="center"/>
    </xf>
    <xf numFmtId="200" fontId="7" fillId="3" borderId="20" xfId="0" applyNumberFormat="true" applyFont="true" applyFill="true" applyBorder="true" applyAlignment="true">
      <alignment vertical="center"/>
    </xf>
    <xf numFmtId="200" fontId="7" fillId="3" borderId="21" xfId="0" applyNumberFormat="true" applyFont="true" applyFill="true" applyBorder="true" applyAlignment="true">
      <alignment vertical="center"/>
    </xf>
    <xf numFmtId="0" fontId="7" fillId="3" borderId="30" xfId="0" applyNumberFormat="true" applyFont="true" applyFill="true" applyBorder="true" applyAlignment="true">
      <alignment vertical="center"/>
    </xf>
    <xf numFmtId="204" fontId="7" fillId="3" borderId="31" xfId="0" applyNumberFormat="true" applyFont="true" applyFill="true" applyBorder="true" applyAlignment="true">
      <alignment vertical="center"/>
    </xf>
    <xf numFmtId="200" fontId="7" fillId="3" borderId="31" xfId="0" applyNumberFormat="true" applyFont="true" applyFill="true" applyBorder="true" applyAlignment="true">
      <alignment vertical="center"/>
    </xf>
    <xf numFmtId="200" fontId="7" fillId="3" borderId="32" xfId="0" applyNumberFormat="true" applyFont="true" applyFill="true" applyBorder="true" applyAlignment="true">
      <alignment vertical="center"/>
    </xf>
    <xf numFmtId="0" fontId="8" fillId="3" borderId="27" xfId="0" applyNumberFormat="true" applyFont="true" applyFill="true" applyBorder="true" applyAlignment="true">
      <alignment vertical="center"/>
    </xf>
    <xf numFmtId="204" fontId="9" fillId="3" borderId="28" xfId="0" applyNumberFormat="true" applyFont="true" applyFill="true" applyBorder="true" applyAlignment="true">
      <alignment vertical="center"/>
    </xf>
    <xf numFmtId="200" fontId="9" fillId="3" borderId="28" xfId="0" applyNumberFormat="true" applyFont="true" applyFill="true" applyBorder="true" applyAlignment="true">
      <alignment vertical="center"/>
    </xf>
    <xf numFmtId="200" fontId="9" fillId="3" borderId="29" xfId="0" applyNumberFormat="true" applyFont="true" applyFill="true" applyBorder="true" applyAlignment="true">
      <alignment vertical="center"/>
    </xf>
    <xf numFmtId="0" fontId="7" fillId="3" borderId="27" xfId="0" applyNumberFormat="true" applyFont="true" applyFill="true" applyBorder="true" applyAlignment="true">
      <alignment vertical="center"/>
    </xf>
    <xf numFmtId="204" fontId="7" fillId="3" borderId="28" xfId="0" applyNumberFormat="true" applyFont="true" applyFill="true" applyBorder="true" applyAlignment="true">
      <alignment vertical="center"/>
    </xf>
    <xf numFmtId="200" fontId="7" fillId="3" borderId="28" xfId="0" applyNumberFormat="true" applyFont="true" applyFill="true" applyBorder="true" applyAlignment="true">
      <alignment vertical="center"/>
    </xf>
    <xf numFmtId="200" fontId="7" fillId="3" borderId="29" xfId="0" applyNumberFormat="true" applyFont="true" applyFill="true" applyBorder="true" applyAlignment="true">
      <alignment vertical="center"/>
    </xf>
    <xf numFmtId="0" fontId="7" fillId="3" borderId="33" xfId="0" applyNumberFormat="true" applyFont="true" applyFill="true" applyBorder="true" applyAlignment="true">
      <alignment vertical="center"/>
    </xf>
    <xf numFmtId="204" fontId="7" fillId="3" borderId="34" xfId="0" applyNumberFormat="true" applyFont="true" applyFill="true" applyBorder="true" applyAlignment="true">
      <alignment vertical="center"/>
    </xf>
    <xf numFmtId="200" fontId="7" fillId="3" borderId="34" xfId="0" applyNumberFormat="true" applyFont="true" applyFill="true" applyBorder="true" applyAlignment="true">
      <alignment vertical="center"/>
    </xf>
    <xf numFmtId="200" fontId="7" fillId="3" borderId="35" xfId="0" applyNumberFormat="true" applyFont="true" applyFill="true" applyBorder="true" applyAlignment="true">
      <alignment vertical="center"/>
    </xf>
    <xf numFmtId="204" fontId="9" fillId="0" borderId="15" xfId="0" applyNumberFormat="true" applyFont="true" applyFill="true" applyBorder="true" applyAlignment="true">
      <alignment vertical="center"/>
    </xf>
    <xf numFmtId="200" fontId="9" fillId="0" borderId="15" xfId="0" applyNumberFormat="true" applyFont="true" applyFill="true" applyBorder="true" applyAlignment="true">
      <alignment vertical="center"/>
    </xf>
    <xf numFmtId="0" fontId="9" fillId="0" borderId="15" xfId="0" applyNumberFormat="true" applyFont="true" applyFill="true" applyBorder="true" applyAlignment="true">
      <alignment vertical="center"/>
    </xf>
    <xf numFmtId="0" fontId="9" fillId="0" borderId="16" xfId="0" applyNumberFormat="true" applyFont="true" applyFill="true" applyBorder="true" applyAlignment="true">
      <alignment vertical="center"/>
    </xf>
    <xf numFmtId="204" fontId="9" fillId="0" borderId="0" xfId="0" applyNumberFormat="true" applyFont="true" applyFill="true" applyBorder="true" applyAlignment="true">
      <alignment vertical="center"/>
    </xf>
    <xf numFmtId="200" fontId="9" fillId="0" borderId="0" xfId="0" applyNumberFormat="true" applyFont="true" applyFill="true" applyBorder="true" applyAlignment="true">
      <alignment vertical="center"/>
    </xf>
    <xf numFmtId="0" fontId="9" fillId="0" borderId="0" xfId="0" applyNumberFormat="true" applyFont="true" applyFill="true" applyBorder="true" applyAlignment="true">
      <alignment vertical="center"/>
    </xf>
    <xf numFmtId="0" fontId="9" fillId="0" borderId="18" xfId="0" applyNumberFormat="true" applyFont="true" applyFill="true" applyBorder="true" applyAlignment="true">
      <alignment vertical="center"/>
    </xf>
    <xf numFmtId="204" fontId="9" fillId="0" borderId="20" xfId="0" applyNumberFormat="true" applyFont="true" applyFill="true" applyBorder="true" applyAlignment="true">
      <alignment vertical="center"/>
    </xf>
    <xf numFmtId="200" fontId="9" fillId="0" borderId="20" xfId="0" applyNumberFormat="true" applyFont="true" applyFill="true" applyBorder="true" applyAlignment="true">
      <alignment vertical="center"/>
    </xf>
    <xf numFmtId="0" fontId="9" fillId="0" borderId="20" xfId="0" applyNumberFormat="true" applyFont="true" applyFill="true" applyBorder="true" applyAlignment="true">
      <alignment vertical="center"/>
    </xf>
    <xf numFmtId="0" fontId="9" fillId="0" borderId="21" xfId="0" applyNumberFormat="true" applyFont="true" applyFill="true" applyBorder="true" applyAlignment="true">
      <alignment vertical="center"/>
    </xf>
    <xf numFmtId="204" fontId="9" fillId="0" borderId="23" xfId="0" applyNumberFormat="true" applyFont="true" applyFill="true" applyBorder="true" applyAlignment="true">
      <alignment vertical="center"/>
    </xf>
    <xf numFmtId="200" fontId="9" fillId="0" borderId="23" xfId="0" applyNumberFormat="true" applyFont="true" applyFill="true" applyBorder="true" applyAlignment="true">
      <alignment vertical="center"/>
    </xf>
    <xf numFmtId="0" fontId="9" fillId="0" borderId="23" xfId="0" applyNumberFormat="true" applyFont="true" applyFill="true" applyBorder="true" applyAlignment="true">
      <alignment vertical="center"/>
    </xf>
    <xf numFmtId="0" fontId="9" fillId="0" borderId="24" xfId="0" applyNumberFormat="true" applyFont="true" applyFill="true" applyBorder="true" applyAlignment="true">
      <alignment vertical="center"/>
    </xf>
    <xf numFmtId="204" fontId="9" fillId="0" borderId="1" xfId="0" applyNumberFormat="true" applyFont="true" applyFill="true" applyBorder="true" applyAlignment="true">
      <alignment vertical="center"/>
    </xf>
    <xf numFmtId="200" fontId="9" fillId="0" borderId="1" xfId="0" applyNumberFormat="true" applyFont="true" applyFill="true" applyBorder="true" applyAlignment="true">
      <alignment vertical="center"/>
    </xf>
    <xf numFmtId="0" fontId="9" fillId="0" borderId="1" xfId="0" applyNumberFormat="true" applyFont="true" applyFill="true" applyBorder="true" applyAlignment="true">
      <alignment vertical="center"/>
    </xf>
    <xf numFmtId="0" fontId="9" fillId="0" borderId="26" xfId="0" applyNumberFormat="true" applyFont="true" applyFill="true" applyBorder="true" applyAlignment="true">
      <alignment vertical="center"/>
    </xf>
    <xf numFmtId="204" fontId="9" fillId="0" borderId="28" xfId="0" applyNumberFormat="true" applyFont="true" applyFill="true" applyBorder="true" applyAlignment="true">
      <alignment vertical="center"/>
    </xf>
    <xf numFmtId="200" fontId="9" fillId="0" borderId="28" xfId="0" applyNumberFormat="true" applyFont="true" applyFill="true" applyBorder="true" applyAlignment="true">
      <alignment vertical="center"/>
    </xf>
    <xf numFmtId="0" fontId="9" fillId="0" borderId="28" xfId="0" applyNumberFormat="true" applyFont="true" applyFill="true" applyBorder="true" applyAlignment="true">
      <alignment vertical="center"/>
    </xf>
    <xf numFmtId="0" fontId="9" fillId="0" borderId="29" xfId="0" applyNumberFormat="true" applyFont="true" applyFill="true" applyBorder="true" applyAlignment="true">
      <alignment vertical="center"/>
    </xf>
    <xf numFmtId="0" fontId="3" fillId="5" borderId="0" xfId="0" applyNumberFormat="true" applyFont="true" applyFill="true" applyBorder="true" applyAlignment="true">
      <alignment vertical="center"/>
    </xf>
    <xf numFmtId="0" fontId="3" fillId="5" borderId="2" xfId="0" applyNumberFormat="true" applyFont="true" applyFill="true" applyBorder="true" applyAlignment="true">
      <alignment vertical="center"/>
    </xf>
    <xf numFmtId="0" fontId="3" fillId="5" borderId="3" xfId="0" applyNumberFormat="true" applyFont="true" applyFill="true" applyBorder="true" applyAlignment="true">
      <alignment vertical="center"/>
    </xf>
    <xf numFmtId="0" fontId="3" fillId="5" borderId="4" xfId="0" applyNumberFormat="true" applyFont="true" applyFill="true" applyBorder="true" applyAlignment="true">
      <alignment vertical="center"/>
    </xf>
    <xf numFmtId="0" fontId="3" fillId="5" borderId="1" xfId="0" applyNumberFormat="true" applyFont="true" applyFill="true" applyBorder="true" applyAlignment="true">
      <alignment vertical="center"/>
    </xf>
    <xf numFmtId="0" fontId="3" fillId="5" borderId="5" xfId="0" applyNumberFormat="true" applyFont="true" applyFill="true" applyBorder="true" applyAlignment="true">
      <alignment vertical="center"/>
    </xf>
    <xf numFmtId="0" fontId="3" fillId="5" borderId="6" xfId="0" applyNumberFormat="true" applyFont="true" applyFill="true" applyBorder="true" applyAlignment="true">
      <alignment vertical="center"/>
    </xf>
    <xf numFmtId="0" fontId="3" fillId="5" borderId="7" xfId="0" applyNumberFormat="true" applyFont="true" applyFill="true" applyBorder="true" applyAlignment="true">
      <alignment vertical="center"/>
    </xf>
    <xf numFmtId="0" fontId="10" fillId="5" borderId="3" xfId="0" applyNumberFormat="true" applyFont="true" applyFill="true" applyBorder="true" applyAlignment="true">
      <alignment vertical="center"/>
    </xf>
    <xf numFmtId="0" fontId="10" fillId="5" borderId="6" xfId="0" applyNumberFormat="true" applyFont="true" applyFill="true" applyBorder="true" applyAlignment="true">
      <alignment vertical="center"/>
    </xf>
    <xf numFmtId="0" fontId="10" fillId="5" borderId="4" xfId="0" applyNumberFormat="true" applyFont="true" applyFill="true" applyBorder="true" applyAlignment="true">
      <alignment vertical="center"/>
    </xf>
    <xf numFmtId="0" fontId="10" fillId="5" borderId="7" xfId="0" applyNumberFormat="true" applyFont="true" applyFill="true" applyBorder="true" applyAlignment="true">
      <alignment vertical="center"/>
    </xf>
    <xf numFmtId="200" fontId="10" fillId="5" borderId="4" xfId="0" applyNumberFormat="true" applyFont="true" applyFill="true" applyBorder="true" applyAlignment="true">
      <alignment vertical="center"/>
    </xf>
    <xf numFmtId="200" fontId="10" fillId="5" borderId="7" xfId="0" applyNumberFormat="true" applyFont="true" applyFill="true" applyBorder="true" applyAlignment="true">
      <alignment vertical="center"/>
    </xf>
    <xf numFmtId="0" fontId="7" fillId="5" borderId="14" xfId="0" applyNumberFormat="true" applyFont="true" applyFill="true" applyBorder="true" applyAlignment="true">
      <alignment vertical="center"/>
    </xf>
    <xf numFmtId="0" fontId="7" fillId="5" borderId="17" xfId="0" applyNumberFormat="true" applyFont="true" applyFill="true" applyBorder="true" applyAlignment="true">
      <alignment vertical="center"/>
    </xf>
    <xf numFmtId="0" fontId="7" fillId="5" borderId="19" xfId="0" applyNumberFormat="true" applyFont="true" applyFill="true" applyBorder="true" applyAlignment="true">
      <alignment vertical="center"/>
    </xf>
    <xf numFmtId="0" fontId="7" fillId="5" borderId="22" xfId="0" applyNumberFormat="true" applyFont="true" applyFill="true" applyBorder="true" applyAlignment="true">
      <alignment vertical="center"/>
    </xf>
    <xf numFmtId="0" fontId="7" fillId="5" borderId="25" xfId="0" applyNumberFormat="true" applyFont="true" applyFill="true" applyBorder="true" applyAlignment="true">
      <alignment vertical="center"/>
    </xf>
    <xf numFmtId="0" fontId="7" fillId="5" borderId="27" xfId="0" applyNumberFormat="true" applyFont="true" applyFill="true" applyBorder="true" applyAlignment="true">
      <alignment vertical="center"/>
    </xf>
    <xf numFmtId="0" fontId="11" fillId="0" borderId="15" xfId="0" applyNumberFormat="true" applyFont="true" applyFill="true" applyBorder="true" applyAlignment="true">
      <alignment vertical="center"/>
    </xf>
    <xf numFmtId="0" fontId="11" fillId="0" borderId="0" xfId="0" applyNumberFormat="true" applyFont="true" applyFill="true" applyBorder="true" applyAlignment="true">
      <alignment vertical="center"/>
    </xf>
    <xf numFmtId="0" fontId="11" fillId="0" borderId="20" xfId="0" applyNumberFormat="true" applyFont="true" applyFill="true" applyBorder="true" applyAlignment="true">
      <alignment vertical="center"/>
    </xf>
    <xf numFmtId="0" fontId="11" fillId="0" borderId="23" xfId="0" applyNumberFormat="true" applyFont="true" applyFill="true" applyBorder="true" applyAlignment="true">
      <alignment vertical="center"/>
    </xf>
    <xf numFmtId="0" fontId="11" fillId="0" borderId="1" xfId="0" applyNumberFormat="true" applyFont="true" applyFill="true" applyBorder="true" applyAlignment="true">
      <alignment vertical="center"/>
    </xf>
    <xf numFmtId="0" fontId="11" fillId="0" borderId="28" xfId="0" applyNumberFormat="true" applyFont="true" applyFill="true" applyBorder="true" applyAlignment="true">
      <alignment vertical="center"/>
    </xf>
    <xf numFmtId="205" fontId="11" fillId="0" borderId="15" xfId="0" applyNumberFormat="true" applyFont="true" applyFill="true" applyBorder="true" applyAlignment="true">
      <alignment vertical="center"/>
    </xf>
    <xf numFmtId="205" fontId="11" fillId="0" borderId="0" xfId="0" applyNumberFormat="true" applyFont="true" applyFill="true" applyBorder="true" applyAlignment="true">
      <alignment vertical="center"/>
    </xf>
    <xf numFmtId="205" fontId="11" fillId="0" borderId="20" xfId="0" applyNumberFormat="true" applyFont="true" applyFill="true" applyBorder="true" applyAlignment="true">
      <alignment vertical="center"/>
    </xf>
    <xf numFmtId="205" fontId="11" fillId="0" borderId="23" xfId="0" applyNumberFormat="true" applyFont="true" applyFill="true" applyBorder="true" applyAlignment="true">
      <alignment vertical="center"/>
    </xf>
    <xf numFmtId="205" fontId="11" fillId="0" borderId="1" xfId="0" applyNumberFormat="true" applyFont="true" applyFill="true" applyBorder="true" applyAlignment="true">
      <alignment vertical="center"/>
    </xf>
    <xf numFmtId="205" fontId="11" fillId="0" borderId="28" xfId="0" applyNumberFormat="true" applyFont="true" applyFill="true" applyBorder="true" applyAlignment="true">
      <alignment vertical="center"/>
    </xf>
    <xf numFmtId="0" fontId="1" fillId="7" borderId="0" xfId="0" applyNumberFormat="true" applyFont="true" applyFill="true" applyBorder="true" applyAlignment="true">
      <alignment vertical="center"/>
    </xf>
    <xf numFmtId="0" fontId="5" fillId="7" borderId="0" xfId="0" applyNumberFormat="true" applyFont="true" applyFill="true" applyBorder="true" applyAlignment="true">
      <alignment vertical="center"/>
    </xf>
    <xf numFmtId="0" fontId="5" fillId="7" borderId="8" xfId="0" applyNumberFormat="true" applyFont="true" applyFill="true" applyBorder="true" applyAlignment="true">
      <alignment vertical="center"/>
    </xf>
    <xf numFmtId="0" fontId="5" fillId="7" borderId="9" xfId="0" applyNumberFormat="true" applyFont="true" applyFill="true" applyBorder="true" applyAlignment="true">
      <alignment vertical="center"/>
    </xf>
    <xf numFmtId="0" fontId="5" fillId="7" borderId="10" xfId="0" applyNumberFormat="true" applyFont="true" applyFill="true" applyBorder="true" applyAlignment="true">
      <alignment vertical="center"/>
    </xf>
    <xf numFmtId="0" fontId="5" fillId="7" borderId="8" xfId="0" applyNumberFormat="true" applyFont="true" applyFill="true" applyBorder="true" applyAlignment="true">
      <alignment vertical="center" wrapText="true"/>
    </xf>
    <xf numFmtId="0" fontId="5" fillId="7" borderId="9" xfId="0" applyNumberFormat="true" applyFont="true" applyFill="true" applyBorder="true" applyAlignment="true">
      <alignment vertical="center" wrapText="true"/>
    </xf>
    <xf numFmtId="0" fontId="5" fillId="7" borderId="10" xfId="0" applyNumberFormat="true" applyFont="true" applyFill="true" applyBorder="true" applyAlignment="true">
      <alignment vertical="center" wrapText="true"/>
    </xf>
    <xf numFmtId="0" fontId="5" fillId="7" borderId="8" xfId="0" applyNumberFormat="true" applyFont="true" applyFill="true" applyBorder="true" applyAlignment="true">
      <alignment horizontal="center" vertical="center" wrapText="true"/>
    </xf>
    <xf numFmtId="0" fontId="5" fillId="7" borderId="9" xfId="0" applyNumberFormat="true" applyFont="true" applyFill="true" applyBorder="true" applyAlignment="true">
      <alignment horizontal="center" vertical="center" wrapText="true"/>
    </xf>
    <xf numFmtId="0" fontId="5" fillId="7" borderId="10" xfId="0" applyNumberFormat="true" applyFont="true" applyFill="true" applyBorder="true" applyAlignment="true">
      <alignment horizontal="center" vertical="center" wrapText="true"/>
    </xf>
    <xf numFmtId="0" fontId="1" fillId="7" borderId="1" xfId="0" applyNumberFormat="true" applyFont="true" applyFill="true" applyBorder="true" applyAlignment="true">
      <alignment vertical="center"/>
    </xf>
    <xf numFmtId="0" fontId="5" fillId="7" borderId="1" xfId="0" applyNumberFormat="true" applyFont="true" applyFill="true" applyBorder="true" applyAlignment="true">
      <alignment vertical="center"/>
    </xf>
    <xf numFmtId="0" fontId="5" fillId="7" borderId="11" xfId="0" applyNumberFormat="true" applyFont="true" applyFill="true" applyBorder="true" applyAlignment="true">
      <alignment vertical="center"/>
    </xf>
    <xf numFmtId="0" fontId="5" fillId="7" borderId="12" xfId="0" applyNumberFormat="true" applyFont="true" applyFill="true" applyBorder="true" applyAlignment="true">
      <alignment vertical="center"/>
    </xf>
    <xf numFmtId="0" fontId="5" fillId="7" borderId="13" xfId="0" applyNumberFormat="true" applyFont="true" applyFill="true" applyBorder="true" applyAlignment="true">
      <alignment vertical="center"/>
    </xf>
    <xf numFmtId="0" fontId="5" fillId="7" borderId="11" xfId="0" applyNumberFormat="true" applyFont="true" applyFill="true" applyBorder="true" applyAlignment="true">
      <alignment vertical="center" wrapText="true"/>
    </xf>
    <xf numFmtId="0" fontId="5" fillId="7" borderId="12" xfId="0" applyNumberFormat="true" applyFont="true" applyFill="true" applyBorder="true" applyAlignment="true">
      <alignment vertical="center" wrapText="true"/>
    </xf>
    <xf numFmtId="0" fontId="5" fillId="7" borderId="13" xfId="0" applyNumberFormat="true" applyFont="true" applyFill="true" applyBorder="true" applyAlignment="true">
      <alignment vertical="center" wrapText="true"/>
    </xf>
    <xf numFmtId="0" fontId="5" fillId="7" borderId="11" xfId="0" applyNumberFormat="true" applyFont="true" applyFill="true" applyBorder="true" applyAlignment="true">
      <alignment horizontal="center" vertical="center" wrapText="true"/>
    </xf>
    <xf numFmtId="0" fontId="5" fillId="7" borderId="12" xfId="0" applyNumberFormat="true" applyFont="true" applyFill="true" applyBorder="true" applyAlignment="true">
      <alignment horizontal="center" vertical="center" wrapText="true"/>
    </xf>
    <xf numFmtId="0" fontId="5" fillId="7" borderId="13" xfId="0" applyNumberFormat="true" applyFont="true" applyFill="true" applyBorder="true" applyAlignment="true">
      <alignment horizontal="center" vertical="center" wrapText="true"/>
    </xf>
    <xf numFmtId="0" fontId="12" fillId="0" borderId="0" xfId="0" applyNumberFormat="true" applyFont="true" applyFill="true" applyBorder="true" applyAlignment="true">
      <alignment vertical="center"/>
    </xf>
    <xf numFmtId="0" fontId="12" fillId="0" borderId="14" xfId="0" applyNumberFormat="true" applyFont="true" applyFill="true" applyBorder="true" applyAlignment="true">
      <alignment vertical="center"/>
    </xf>
    <xf numFmtId="0" fontId="12" fillId="0" borderId="15" xfId="0" applyNumberFormat="true" applyFont="true" applyFill="true" applyBorder="true" applyAlignment="true">
      <alignment vertical="center"/>
    </xf>
    <xf numFmtId="0" fontId="12" fillId="0" borderId="16" xfId="0" applyNumberFormat="true" applyFont="true" applyFill="true" applyBorder="true" applyAlignment="true">
      <alignment vertical="center"/>
    </xf>
    <xf numFmtId="0" fontId="12" fillId="0" borderId="17" xfId="0" applyNumberFormat="true" applyFont="true" applyFill="true" applyBorder="true" applyAlignment="true">
      <alignment vertical="center"/>
    </xf>
    <xf numFmtId="0" fontId="12" fillId="0" borderId="18" xfId="0" applyNumberFormat="true" applyFont="true" applyFill="true" applyBorder="true" applyAlignment="true">
      <alignment vertical="center"/>
    </xf>
    <xf numFmtId="0" fontId="12" fillId="0" borderId="19" xfId="0" applyNumberFormat="true" applyFont="true" applyFill="true" applyBorder="true" applyAlignment="true">
      <alignment vertical="center"/>
    </xf>
    <xf numFmtId="0" fontId="12" fillId="0" borderId="20" xfId="0" applyNumberFormat="true" applyFont="true" applyFill="true" applyBorder="true" applyAlignment="true">
      <alignment vertical="center"/>
    </xf>
    <xf numFmtId="0" fontId="12" fillId="0" borderId="21" xfId="0" applyNumberFormat="true" applyFont="true" applyFill="true" applyBorder="true" applyAlignment="true">
      <alignment vertical="center"/>
    </xf>
    <xf numFmtId="0" fontId="12" fillId="0" borderId="1" xfId="0" applyNumberFormat="true" applyFont="true" applyFill="true" applyBorder="true" applyAlignment="true">
      <alignment vertical="center"/>
    </xf>
    <xf numFmtId="0" fontId="12" fillId="0" borderId="22" xfId="0" applyNumberFormat="true" applyFont="true" applyFill="true" applyBorder="true" applyAlignment="true">
      <alignment vertical="center"/>
    </xf>
    <xf numFmtId="0" fontId="12" fillId="0" borderId="23" xfId="0" applyNumberFormat="true" applyFont="true" applyFill="true" applyBorder="true" applyAlignment="true">
      <alignment vertical="center"/>
    </xf>
    <xf numFmtId="0" fontId="12" fillId="0" borderId="24" xfId="0" applyNumberFormat="true" applyFont="true" applyFill="true" applyBorder="true" applyAlignment="true">
      <alignment vertical="center"/>
    </xf>
    <xf numFmtId="0" fontId="12" fillId="0" borderId="25" xfId="0" applyNumberFormat="true" applyFont="true" applyFill="true" applyBorder="true" applyAlignment="true">
      <alignment vertical="center"/>
    </xf>
    <xf numFmtId="0" fontId="12" fillId="0" borderId="26" xfId="0" applyNumberFormat="true" applyFont="true" applyFill="true" applyBorder="true" applyAlignment="true">
      <alignment vertical="center"/>
    </xf>
    <xf numFmtId="0" fontId="12" fillId="0" borderId="27" xfId="0" applyNumberFormat="true" applyFont="true" applyFill="true" applyBorder="true" applyAlignment="true">
      <alignment vertical="center"/>
    </xf>
    <xf numFmtId="0" fontId="12" fillId="0" borderId="28" xfId="0" applyNumberFormat="true" applyFont="true" applyFill="true" applyBorder="true" applyAlignment="true">
      <alignment vertical="center"/>
    </xf>
    <xf numFmtId="0" fontId="12" fillId="0" borderId="29" xfId="0" applyNumberFormat="true" applyFont="true" applyFill="true" applyBorder="true" applyAlignment="true">
      <alignment vertical="center"/>
    </xf>
    <xf numFmtId="204" fontId="12" fillId="0" borderId="15" xfId="0" applyNumberFormat="true" applyFont="true" applyFill="true" applyBorder="true" applyAlignment="true">
      <alignment vertical="center"/>
    </xf>
    <xf numFmtId="204" fontId="12" fillId="0" borderId="16" xfId="0" applyNumberFormat="true" applyFont="true" applyFill="true" applyBorder="true" applyAlignment="true">
      <alignment vertical="center"/>
    </xf>
    <xf numFmtId="204" fontId="12" fillId="0" borderId="0" xfId="0" applyNumberFormat="true" applyFont="true" applyFill="true" applyBorder="true" applyAlignment="true">
      <alignment vertical="center"/>
    </xf>
    <xf numFmtId="204" fontId="12" fillId="0" borderId="18" xfId="0" applyNumberFormat="true" applyFont="true" applyFill="true" applyBorder="true" applyAlignment="true">
      <alignment vertical="center"/>
    </xf>
    <xf numFmtId="204" fontId="12" fillId="0" borderId="20" xfId="0" applyNumberFormat="true" applyFont="true" applyFill="true" applyBorder="true" applyAlignment="true">
      <alignment vertical="center"/>
    </xf>
    <xf numFmtId="204" fontId="12" fillId="0" borderId="21" xfId="0" applyNumberFormat="true" applyFont="true" applyFill="true" applyBorder="true" applyAlignment="true">
      <alignment vertical="center"/>
    </xf>
    <xf numFmtId="204" fontId="12" fillId="0" borderId="23" xfId="0" applyNumberFormat="true" applyFont="true" applyFill="true" applyBorder="true" applyAlignment="true">
      <alignment vertical="center"/>
    </xf>
    <xf numFmtId="204" fontId="12" fillId="0" borderId="24" xfId="0" applyNumberFormat="true" applyFont="true" applyFill="true" applyBorder="true" applyAlignment="true">
      <alignment vertical="center"/>
    </xf>
    <xf numFmtId="204" fontId="12" fillId="0" borderId="1" xfId="0" applyNumberFormat="true" applyFont="true" applyFill="true" applyBorder="true" applyAlignment="true">
      <alignment vertical="center"/>
    </xf>
    <xf numFmtId="204" fontId="12" fillId="0" borderId="26" xfId="0" applyNumberFormat="true" applyFont="true" applyFill="true" applyBorder="true" applyAlignment="true">
      <alignment vertical="center"/>
    </xf>
    <xf numFmtId="204" fontId="12" fillId="0" borderId="28" xfId="0" applyNumberFormat="true" applyFont="true" applyFill="true" applyBorder="true" applyAlignment="true">
      <alignment vertical="center"/>
    </xf>
    <xf numFmtId="204" fontId="12" fillId="0" borderId="29" xfId="0" applyNumberFormat="true" applyFont="true" applyFill="true" applyBorder="true" applyAlignment="true">
      <alignment vertical="center"/>
    </xf>
  </cellXfs>
  <cellStyles count="1">
    <cellStyle name="Normal" xfId="0"/>
  </cellStyles>
  <dxfs count="4">
    <dxf>
      <font>
        <color rgb="FFC00000"/>
      </font>
      <fill>
        <patternFill patternType="solid">
          <bgColor rgb="FFFCE4E4"/>
        </patternFill>
      </fill>
    </dxf>
    <dxf>
      <font>
        <color rgb="FF166534"/>
      </font>
      <fill>
        <patternFill patternType="solid">
          <bgColor rgb="FFE8F5E9"/>
        </patternFill>
      </fill>
    </dxf>
    <dxf>
      <font>
        <b val="1"/>
        <color rgb="FFC00000"/>
      </font>
      <fill>
        <patternFill patternType="solid">
          <bgColor rgb="FFFCE4E4"/>
        </patternFill>
      </fill>
    </dxf>
    <dxf>
      <font>
        <b val="1"/>
        <color rgb="FF166534"/>
      </font>
      <fill>
        <patternFill patternType="solid">
          <bgColor rgb="FFE8F5E9"/>
        </patternFill>
      </fill>
    </dxf>
  </dxfs>
</styleSheet>
</file>

<file path=xl/_rels/workbook.xml.rels><?xml version="1.0" encoding="UTF-8"?>
<Relationships xmlns="http://schemas.openxmlformats.org/package/2006/relationships"><Relationship Id="R6e0ca8e01bbc4de5" Target="styles.xml" Type="http://schemas.openxmlformats.org/officeDocument/2006/relationships/styles"></Relationship><Relationship Id="R3ab97f02ed474ec4" Target="theme/theme1.xml" Type="http://schemas.openxmlformats.org/officeDocument/2006/relationships/theme"></Relationship><Relationship Id="R311253eefacd4c0a" Target="sharedStrings.xml" Type="http://schemas.openxmlformats.org/officeDocument/2006/relationships/sharedStrings"></Relationship><Relationship Id="R427557d45e4b4b3a" Target="worksheets/sheet1.xml" Type="http://schemas.openxmlformats.org/officeDocument/2006/relationships/worksheet"></Relationship><Relationship Id="R9c1615170bb5402a" Target="worksheets/sheet2.xml" Type="http://schemas.openxmlformats.org/officeDocument/2006/relationships/worksheet"></Relationship><Relationship Id="R9cde02a161264603" Target="worksheets/sheet3.xml" Type="http://schemas.openxmlformats.org/officeDocument/2006/relationships/worksheet"></Relationship><Relationship Id="R4c65fcae4ed9419d" Target="worksheets/sheet4.xml" Type="http://schemas.openxmlformats.org/officeDocument/2006/relationships/worksheet"></Relationship><Relationship Id="Raa9a6e70c29248ab" Target="worksheets/sheet5.xml" Type="http://schemas.openxmlformats.org/officeDocument/2006/relationships/worksheet"></Relationship><Relationship Id="Re1bd8eaf734a4a78" Target="worksheets/sheet6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7667bcd14cce4e34" /><Relationship Type="http://schemas.openxmlformats.org/officeDocument/2006/relationships/chart" Target="charts/chart2.xml" Id="Rc392114391be4232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収益予算 vs 実績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予算収益</c:v>
          </c:tx>
          <c:marker/>
          <c:cat>
            <c:strRef>
              <c:f>'ダッシュボード'!$A$24:$A$35</c:f>
              <c:strCache>
                <c:ptCount val="0"/>
              </c:strCache>
            </c:strRef>
          </c:cat>
          <c:val>
            <c:numRef>
              <c:f>'ダッシュボード'!$B$24:$B$35</c:f>
              <c:numCache>
                <c:formatCode>¥#,##0;[Red](¥#,##0);-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実績収益</c:v>
          </c:tx>
          <c:marker/>
          <c:cat>
            <c:strRef>
              <c:f>'ダッシュボード'!$A$24:$A$35</c:f>
              <c:strCache>
                <c:ptCount val="0"/>
              </c:strCache>
            </c:strRef>
          </c:cat>
          <c:val>
            <c:numRef>
              <c:f>'ダッシュボード'!$C$24:$C$35</c:f>
              <c:numCache>
                <c:formatCode>¥#,##0;[Red](¥#,##0);-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月次純営業結果差異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純結果差異</c:v>
          </c:tx>
          <c:cat>
            <c:strRef>
              <c:f>'ダッシュボード'!$A$39:$A$50</c:f>
              <c:strCache>
                <c:ptCount val="0"/>
              </c:strCache>
            </c:strRef>
          </c:cat>
          <c:val>
            <c:numRef>
              <c:f>'ダッシュボード'!$B$39:$B$50</c:f>
              <c:numCache>
                <c:formatCode>¥#,##0;[Red](¥#,##0);-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5</xdr:row>
      <xdr:rowOff>0</xdr:rowOff>
    </xdr:from>
    <xdr:to>
      <xdr:col>21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667bcd14cce4e34"/>
        </a:graphicData>
      </a:graphic>
    </xdr:graphicFrame>
    <xdr:clientData/>
  </xdr:twoCellAnchor>
  <xdr:twoCellAnchor>
    <xdr:from>
      <xdr:col>7</xdr:col>
      <xdr:colOff>0</xdr:colOff>
      <xdr:row>21</xdr:row>
      <xdr:rowOff>0</xdr:rowOff>
    </xdr:from>
    <xdr:to>
      <xdr:col>21</xdr:col>
      <xdr:colOff>0</xdr:colOff>
      <xdr:row>36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392114391be4232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DetailTable" displayName="DetailTable" ref="A5:V505" headerRowCount="1">
  <x:autoFilter ref="A5:V505"/>
  <x:tableColumns count="22">
    <x:tableColumn id="1" name="ID"/>
    <x:tableColumn id="2" name="日付"/>
    <x:tableColumn id="3" name="月"/>
    <x:tableColumn id="4" name="会社 / 実体"/>
    <x:tableColumn id="5" name="事業単位"/>
    <x:tableColumn id="6" name="部門"/>
    <x:tableColumn id="7" name="プロジェクト / 原価センター"/>
    <x:tableColumn id="8" name="勘定カテゴリ"/>
    <x:tableColumn id="9" name="勘定勘定科目"/>
    <x:tableColumn id="10" name="予算シナリオ"/>
    <x:tableColumn id="11" name="予算額（基準通貨）"/>
    <x:tableColumn id="12" name="実績額（基準通貨）"/>
    <x:tableColumn id="13" name="予測/コミット金額（基準通貨）"/>
    <x:tableColumn id="14" name="差異額（基準通貨）"/>
    <x:tableColumn id="15" name="差異率"/>
    <x:tableColumn id="16" name="差異タイプ"/>
    <x:tableColumn id="17" name="状態"/>
    <x:tableColumn id="18" name="担当者"/>
    <x:tableColumn id="19" name="説明 / 根本理由"/>
    <x:tableColumn id="20" name="改善アクション"/>
    <x:tableColumn id="21" name="ソース / システム"/>
    <x:tableColumn id="22" name="最終更新"/>
  </x:tableColumns>
  <x:tableStyleInfo name="TableStyleMedium2" showRowStripes="1"/>
</x:table>
</file>

<file path=xl/tables/table2.xml><?xml version="1.0" encoding="utf-8"?>
<x:table xmlns:x="http://schemas.openxmlformats.org/spreadsheetml/2006/main" id="2" name="MonthlySummaryTable" displayName="MonthlySummaryTable" ref="A5:S18" headerRowCount="1">
  <x:tableColumns count="19">
    <x:tableColumn id="1" name="月"/>
    <x:tableColumn id="2" name="予算収益"/>
    <x:tableColumn id="3" name="実績収益"/>
    <x:tableColumn id="4" name="収益差異"/>
    <x:tableColumn id="5" name="収益達成率"/>
    <x:tableColumn id="6" name="予算コスト・費用"/>
    <x:tableColumn id="7" name="実績コスト・費用"/>
    <x:tableColumn id="8" name="コスト・費用差異"/>
    <x:tableColumn id="9" name="コスト・費用管理率"/>
    <x:tableColumn id="10" name="予算資本支出"/>
    <x:tableColumn id="11" name="実績資本支出"/>
    <x:tableColumn id="12" name="資本支出差異"/>
    <x:tableColumn id="13" name="予算純キャッシュフロー"/>
    <x:tableColumn id="14" name="実績純キャッシュフロー"/>
    <x:tableColumn id="15" name="キャッシュフロー差異"/>
    <x:tableColumn id="16" name="予算純営業結果"/>
    <x:tableColumn id="17" name="実績純営業結果"/>
    <x:tableColumn id="18" name="純結果差異"/>
    <x:tableColumn id="19" name="純結果差異率"/>
  </x:tableColumns>
  <x:tableStyleInfo name="TableStyleMedium4" showRowStripes="1"/>
</x:table>
</file>

<file path=xl/tables/table3.xml><?xml version="1.0" encoding="utf-8"?>
<x:table xmlns:x="http://schemas.openxmlformats.org/spreadsheetml/2006/main" id="3" name="DepartmentAnalysisTable" displayName="DepartmentAnalysisTable" ref="A6:H15" headerRowCount="1">
  <x:tableColumns count="8">
    <x:tableColumn id="1" name="部門"/>
    <x:tableColumn id="2" name="予算額"/>
    <x:tableColumn id="3" name="実績額"/>
    <x:tableColumn id="4" name="差異額"/>
    <x:tableColumn id="5" name="差異率"/>
    <x:tableColumn id="6" name="有利件数"/>
    <x:tableColumn id="7" name="不利件数"/>
    <x:tableColumn id="8" name="要対応項目"/>
  </x:tableColumns>
  <x:tableStyleInfo name="TableStyleMedium2" showRowStripes="1"/>
</x:table>
</file>

<file path=xl/tables/table4.xml><?xml version="1.0" encoding="utf-8"?>
<x:table xmlns:x="http://schemas.openxmlformats.org/spreadsheetml/2006/main" id="4" name="ProjectAnalysisTable" displayName="ProjectAnalysisTable" ref="A20:H28" headerRowCount="1">
  <x:tableColumns count="8">
    <x:tableColumn id="1" name="プロジェクト / 原価センター"/>
    <x:tableColumn id="2" name="予算額"/>
    <x:tableColumn id="3" name="実績額"/>
    <x:tableColumn id="4" name="差異額"/>
    <x:tableColumn id="5" name="差異率"/>
    <x:tableColumn id="6" name="有利件数"/>
    <x:tableColumn id="7" name="不利件数"/>
    <x:tableColumn id="8" name="要対応項目"/>
  </x:tableColumns>
  <x:tableStyleInfo name="TableStyleMedium2" showRowStripes="1"/>
</x:table>
</file>

<file path=xl/tables/table5.xml><?xml version="1.0" encoding="utf-8"?>
<x:table xmlns:x="http://schemas.openxmlformats.org/spreadsheetml/2006/main" id="5" name="ScenarioAnalysisTable" displayName="ScenarioAnalysisTable" ref="J6:Q12" headerRowCount="1">
  <x:tableColumns count="8">
    <x:tableColumn id="1" name="予算シナリオ"/>
    <x:tableColumn id="2" name="予算額"/>
    <x:tableColumn id="3" name="実績額"/>
    <x:tableColumn id="4" name="差異額"/>
    <x:tableColumn id="5" name="差異率"/>
    <x:tableColumn id="6" name="有利件数"/>
    <x:tableColumn id="7" name="不利件数"/>
    <x:tableColumn id="8" name="要対応項目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3a068cb0675c41c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1.xml" Id="Rb32421872fda460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2.xml" Id="R1b81b61cde5d446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3.xml" Id="R935646a6eec24ac2" /><Relationship Type="http://schemas.openxmlformats.org/officeDocument/2006/relationships/table" Target="../tables/table4.xml" Id="R1eb309368c2e41ae" /><Relationship Type="http://schemas.openxmlformats.org/officeDocument/2006/relationships/table" Target="../tables/table5.xml" Id="R178a455bcad74502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showGridLines="false" tabSelected="true" workbookViewId="0"/>
  </sheetViews>
  <sheetFormatPr defaultRowHeight="15"/>
  <cols>
    <col customWidth="true" max="1" min="1" width="8"/>
    <col customWidth="true" max="2" min="2" width="48"/>
    <col customWidth="true" max="3" min="3" width="38"/>
    <col customWidth="true" max="4" min="4" width="22"/>
    <col customWidth="true" max="5" min="5" width="54"/>
    <col customWidth="true" max="8" min="6" width="12"/>
  </cols>
  <sheetData>
    <row r="1" ht="34" customHeight="true">
      <c r="A1" s="8" t="s">
        <v>0</v>
      </c>
      <c r="B1" s="8" t="str">
        <v>予実管理テンプレート</v>
      </c>
      <c r="C1" s="8" t="str">
        <v>予実管理テンプレート</v>
      </c>
      <c r="D1" s="8" t="str">
        <v>予実管理テンプレート</v>
      </c>
      <c r="E1" s="8" t="str">
        <v>予実管理テンプレート</v>
      </c>
      <c r="F1" s="8" t="str">
        <v>予実管理テンプレート</v>
      </c>
      <c r="G1" s="8" t="str">
        <v>予実管理テンプレート</v>
      </c>
      <c r="H1" s="8" t="str">
        <v>予実管理テンプレート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8" customHeight="true">
      <c r="A2" s="13" t="s">
        <v>1</v>
      </c>
      <c r="B2" s="13" t="str">
        <v>グループ、多法人、事業部、部門、プロジェクト、収益、費用、資本支出、キャッシュフローなど、さまざまな予実管理シナリオに対応します。</v>
      </c>
      <c r="C2" s="13" t="str">
        <v>グループ、多法人、事業部、部門、プロジェクト、収益、費用、資本支出、キャッシュフローなど、さまざまな予実管理シナリオに対応します。</v>
      </c>
      <c r="D2" s="13" t="str">
        <v>グループ、多法人、事業部、部門、プロジェクト、収益、費用、資本支出、キャッシュフローなど、さまざまな予実管理シナリオに対応します。</v>
      </c>
      <c r="E2" s="13" t="str">
        <v>グループ、多法人、事業部、部門、プロジェクト、収益、費用、資本支出、キャッシュフローなど、さまざまな予実管理シナリオに対応します。</v>
      </c>
      <c r="F2" s="13" t="str">
        <v>グループ、多法人、事業部、部門、プロジェクト、収益、費用、資本支出、キャッシュフローなど、さまざまな予実管理シナリオに対応します。</v>
      </c>
      <c r="G2" s="13" t="str">
        <v>グループ、多法人、事業部、部門、プロジェクト、収益、費用、資本支出、キャッシュフローなど、さまざまな予実管理シナリオに対応します。</v>
      </c>
      <c r="H2" s="13" t="str">
        <v>グループ、多法人、事業部、部門、プロジェクト、収益、費用、資本支出、キャッシュフローなど、さまざまな予実管理シナリオに対応します。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" customHeight="tru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" customHeight="true">
      <c r="A4" s="21" t="s">
        <v>2</v>
      </c>
      <c r="B4" s="22" t="str">
        <v>利用フロー</v>
      </c>
      <c r="C4" s="22" t="str">
        <v>利用フロー</v>
      </c>
      <c r="D4" s="22" t="str">
        <v>利用フロー</v>
      </c>
      <c r="E4" s="22" t="str">
        <v>利用フロー</v>
      </c>
      <c r="F4" s="22" t="str">
        <v>利用フロー</v>
      </c>
      <c r="G4" s="22" t="str">
        <v>利用フロー</v>
      </c>
      <c r="H4" s="23" t="str">
        <v>利用フロー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" customHeight="tru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" customHeight="true">
      <c r="A6" s="40" t="s">
        <v>3</v>
      </c>
      <c r="B6" s="41" t="str">
        <v>操作</v>
      </c>
      <c r="C6" s="42" t="str">
        <v>目的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48" customHeight="true">
      <c r="A7" s="88" t="str">
        <v>1</v>
      </c>
      <c r="B7" s="94" t="s">
        <v>4</v>
      </c>
      <c r="C7" s="95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48" customHeight="true">
      <c r="A8" s="89" t="str">
        <v>2</v>
      </c>
      <c r="B8" s="96" t="s">
        <v>6</v>
      </c>
      <c r="C8" s="97" t="s">
        <v>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48" customHeight="true">
      <c r="A9" s="89" t="str">
        <v>3</v>
      </c>
      <c r="B9" s="96" t="s">
        <v>8</v>
      </c>
      <c r="C9" s="97" t="s">
        <v>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48" customHeight="true">
      <c r="A10" s="90" t="str">
        <v>4</v>
      </c>
      <c r="B10" s="98" t="s">
        <v>10</v>
      </c>
      <c r="C10" s="99" t="s">
        <v>11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" customHeight="tru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" customHeight="tru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" customHeight="true">
      <c r="A13" s="21" t="s">
        <v>12</v>
      </c>
      <c r="B13" s="22" t="str">
        <v>財務モデリングの表記ルール</v>
      </c>
      <c r="C13" s="22" t="str">
        <v>財務モデリングの表記ルール</v>
      </c>
      <c r="D13" s="22" t="str">
        <v>財務モデリングの表記ルール</v>
      </c>
      <c r="E13" s="22" t="str">
        <v>財務モデリングの表記ルール</v>
      </c>
      <c r="F13" s="22" t="str">
        <v>財務モデリングの表記ルール</v>
      </c>
      <c r="G13" s="22" t="str">
        <v>財務モデリングの表記ルール</v>
      </c>
      <c r="H13" s="23" t="str">
        <v>財務モデリングの表記ルール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" customHeight="tru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" customHeight="true">
      <c r="A15" s="40" t="s">
        <v>13</v>
      </c>
      <c r="B15" s="42" t="s">
        <v>14</v>
      </c>
      <c r="C15" s="4"/>
      <c r="D15" s="21" t="s">
        <v>15</v>
      </c>
      <c r="E15" s="22" t="str">
        <v>テンプレートがカバーする代表的な業務シナリオ</v>
      </c>
      <c r="F15" s="22" t="str">
        <v>テンプレートがカバーする代表的な業務シナリオ</v>
      </c>
      <c r="G15" s="22" t="str">
        <v>テンプレートがカバーする代表的な業務シナリオ</v>
      </c>
      <c r="H15" s="23" t="str">
        <v>テンプレートがカバーする代表的な業務シナリオ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" customHeight="true">
      <c r="A16" s="62" t="s">
        <v>16</v>
      </c>
      <c r="B16" s="95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" customHeight="true">
      <c r="A17" s="65" t="s">
        <v>18</v>
      </c>
      <c r="B17" s="97" t="s">
        <v>19</v>
      </c>
      <c r="C17" s="4"/>
      <c r="D17" s="40" t="s">
        <v>20</v>
      </c>
      <c r="E17" s="42" t="s">
        <v>21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42" customHeight="true">
      <c r="A18" s="65" t="s">
        <v>22</v>
      </c>
      <c r="B18" s="97" t="s">
        <v>23</v>
      </c>
      <c r="C18" s="4"/>
      <c r="D18" s="106" t="s">
        <v>24</v>
      </c>
      <c r="E18" s="95" t="s">
        <v>25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" customHeight="true">
      <c r="A19" s="65" t="s">
        <v>26</v>
      </c>
      <c r="B19" s="97" t="s">
        <v>27</v>
      </c>
      <c r="C19" s="4"/>
      <c r="D19" s="107" t="s">
        <v>28</v>
      </c>
      <c r="E19" s="97" t="s">
        <v>29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42" customHeight="true">
      <c r="A20" s="68" t="s">
        <v>30</v>
      </c>
      <c r="B20" s="99" t="s">
        <v>31</v>
      </c>
      <c r="C20" s="4"/>
      <c r="D20" s="107" t="s">
        <v>32</v>
      </c>
      <c r="E20" s="97" t="s">
        <v>33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42" customHeight="true">
      <c r="A21" s="4"/>
      <c r="B21" s="4"/>
      <c r="C21" s="4"/>
      <c r="D21" s="107" t="s">
        <v>34</v>
      </c>
      <c r="E21" s="97" t="s">
        <v>35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42" customHeight="true">
      <c r="A22" s="4"/>
      <c r="B22" s="4"/>
      <c r="C22" s="4"/>
      <c r="D22" s="108" t="s">
        <v>36</v>
      </c>
      <c r="E22" s="99" t="s">
        <v>37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" customHeight="true">
      <c r="A23" s="21" t="s">
        <v>38</v>
      </c>
      <c r="B23" s="22" t="str">
        <v>参照メモ</v>
      </c>
      <c r="C23" s="22" t="str">
        <v>参照メモ</v>
      </c>
      <c r="D23" s="22" t="str">
        <v>参照メモ</v>
      </c>
      <c r="E23" s="22" t="str">
        <v>参照メモ</v>
      </c>
      <c r="F23" s="22" t="str">
        <v>参照メモ</v>
      </c>
      <c r="G23" s="22" t="str">
        <v>参照メモ</v>
      </c>
      <c r="H23" s="23" t="str">
        <v>参照メモ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" customHeight="tru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6" customHeight="true">
      <c r="A25" s="121" t="s">
        <v>39</v>
      </c>
      <c r="B25" s="122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C25" s="122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D25" s="122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E25" s="122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F25" s="122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G25" s="122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H25" s="123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6" customHeight="true">
      <c r="A26" s="124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B26" s="125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C26" s="125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D26" s="125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E26" s="125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F26" s="125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G26" s="125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H26" s="126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6" customHeight="true">
      <c r="A27" s="127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B27" s="128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C27" s="128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D27" s="128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E27" s="128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F27" s="128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G27" s="128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H27" s="129" t="str">
        <v>ユーザーがヒントしたローカルページURL: http://localhost:2020/zh/excel-templates/finance/budget-vs-actual/ 。この localhost ページは生成環境では参照できないため、本ファイルは予実テンプレートの共通構造を元に作成し、会社に合わせて変更できる軸を残しています。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" customHeight="tru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" customHeight="tru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" customHeight="tru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" customHeight="tru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" customHeight="tru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" customHeight="tru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" customHeight="tru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" customHeight="tru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" customHeight="tru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" customHeight="tru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" customHeight="tru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" customHeight="tru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" customHeight="tru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</sheetData>
  <mergeCells count="7">
    <mergeCell ref="A1:H1"/>
    <mergeCell ref="A2:H2"/>
    <mergeCell ref="A4:H4"/>
    <mergeCell ref="A13:H13"/>
    <mergeCell ref="D15:H15"/>
    <mergeCell ref="A23:H23"/>
    <mergeCell ref="A25:H27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8"/>
    <col customWidth="true" max="6" min="2" width="16"/>
    <col customWidth="true" max="7" min="7" width="14"/>
    <col customWidth="true" max="8" min="8" width="12"/>
    <col customWidth="true" max="21" min="9" width="4"/>
  </cols>
  <sheetData>
    <row r="1" ht="34" customHeight="true">
      <c r="A1" s="8" t="s">
        <v>40</v>
      </c>
      <c r="B1" s="8" t="str">
        <v>金融予算与実績对比ダッシュボード</v>
      </c>
      <c r="C1" s="8" t="str">
        <v>金融予算与実績对比ダッシュボード</v>
      </c>
      <c r="D1" s="8" t="str">
        <v>金融予算与実績对比ダッシュボード</v>
      </c>
      <c r="E1" s="8" t="str">
        <v>金融予算与実績对比ダッシュボード</v>
      </c>
      <c r="F1" s="8" t="str">
        <v>金融予算与実績对比ダッシュボード</v>
      </c>
      <c r="G1" s="8" t="str">
        <v>金融予算与実績对比ダッシュボード</v>
      </c>
      <c r="H1" s="8" t="str">
        <v>金融予算与実績对比ダッシュボード</v>
      </c>
      <c r="I1" s="8" t="str">
        <v>金融予算与実績对比ダッシュボード</v>
      </c>
      <c r="J1" s="8" t="str">
        <v>金融予算与実績对比ダッシュボード</v>
      </c>
      <c r="K1" s="8" t="str">
        <v>金融予算与実績对比ダッシュボード</v>
      </c>
      <c r="L1" s="8" t="str">
        <v>金融予算与実績对比ダッシュボード</v>
      </c>
      <c r="M1" s="8" t="str">
        <v>金融予算与実績对比ダッシュボード</v>
      </c>
      <c r="N1" s="8" t="str">
        <v>金融予算与実績对比ダッシュボード</v>
      </c>
      <c r="O1" s="8" t="str">
        <v>金融予算与実績对比ダッシュボード</v>
      </c>
      <c r="P1" s="8" t="str">
        <v>金融予算与実績对比ダッシュボード</v>
      </c>
      <c r="Q1" s="8" t="str">
        <v>金融予算与実績对比ダッシュボード</v>
      </c>
      <c r="R1" s="8" t="str">
        <v>金融予算与実績对比ダッシュボード</v>
      </c>
      <c r="S1" s="8" t="str">
        <v>金融予算与実績对比ダッシュボード</v>
      </c>
      <c r="T1" s="8" t="str">
        <v>金融予算与実績对比ダッシュボード</v>
      </c>
      <c r="U1" s="8" t="str">
        <v>金融予算与実績对比ダッシュボード</v>
      </c>
      <c r="V1" s="4"/>
      <c r="W1" s="4"/>
      <c r="X1" s="4"/>
      <c r="Y1" s="4"/>
      <c r="Z1" s="4"/>
    </row>
    <row r="2" ht="28" customHeight="true">
      <c r="A2" s="13" t="s">
        <v>41</v>
      </c>
      <c r="B2" s="13" t="str">
        <v>主要指標自動来自「明細入力」与「月次集計」。更新明细后，可通过 Excel 重新计算或刷新結果を確認。</v>
      </c>
      <c r="C2" s="13" t="str">
        <v>主要指標自動来自「明細入力」与「月次集計」。更新明细后，可通过 Excel 重新计算或刷新結果を確認。</v>
      </c>
      <c r="D2" s="13" t="str">
        <v>主要指標自動来自「明細入力」与「月次集計」。更新明细后，可通过 Excel 重新计算或刷新結果を確認。</v>
      </c>
      <c r="E2" s="13" t="str">
        <v>主要指標自動来自「明細入力」与「月次集計」。更新明细后，可通过 Excel 重新计算或刷新結果を確認。</v>
      </c>
      <c r="F2" s="13" t="str">
        <v>主要指標自動来自「明細入力」与「月次集計」。更新明细后，可通过 Excel 重新计算或刷新結果を確認。</v>
      </c>
      <c r="G2" s="13" t="str">
        <v>主要指標自動来自「明細入力」与「月次集計」。更新明细后，可通过 Excel 重新计算或刷新結果を確認。</v>
      </c>
      <c r="H2" s="13" t="str">
        <v>主要指標自動来自「明細入力」与「月次集計」。更新明细后，可通过 Excel 重新计算或刷新結果を確認。</v>
      </c>
      <c r="I2" s="13" t="str">
        <v>主要指標自動来自「明細入力」与「月次集計」。更新明细后，可通过 Excel 重新计算或刷新結果を確認。</v>
      </c>
      <c r="J2" s="13" t="str">
        <v>主要指標自動来自「明細入力」与「月次集計」。更新明细后，可通过 Excel 重新计算或刷新結果を確認。</v>
      </c>
      <c r="K2" s="13" t="str">
        <v>主要指標自動来自「明細入力」与「月次集計」。更新明细后，可通过 Excel 重新计算或刷新結果を確認。</v>
      </c>
      <c r="L2" s="13" t="str">
        <v>主要指標自動来自「明細入力」与「月次集計」。更新明细后，可通过 Excel 重新计算或刷新結果を確認。</v>
      </c>
      <c r="M2" s="13" t="str">
        <v>主要指標自動来自「明細入力」与「月次集計」。更新明细后，可通过 Excel 重新计算或刷新結果を確認。</v>
      </c>
      <c r="N2" s="13" t="str">
        <v>主要指標自動来自「明細入力」与「月次集計」。更新明细后，可通过 Excel 重新计算或刷新結果を確認。</v>
      </c>
      <c r="O2" s="13" t="str">
        <v>主要指標自動来自「明細入力」与「月次集計」。更新明细后，可通过 Excel 重新计算或刷新結果を確認。</v>
      </c>
      <c r="P2" s="13" t="str">
        <v>主要指標自動来自「明細入力」与「月次集計」。更新明细后，可通过 Excel 重新计算或刷新結果を確認。</v>
      </c>
      <c r="Q2" s="13" t="str">
        <v>主要指標自動来自「明細入力」与「月次集計」。更新明细后，可通过 Excel 重新计算或刷新結果を確認。</v>
      </c>
      <c r="R2" s="13" t="str">
        <v>主要指標自動来自「明細入力」与「月次集計」。更新明细后，可通过 Excel 重新计算或刷新結果を確認。</v>
      </c>
      <c r="S2" s="13" t="str">
        <v>主要指標自動来自「明細入力」与「月次集計」。更新明细后，可通过 Excel 重新计算或刷新結果を確認。</v>
      </c>
      <c r="T2" s="13" t="str">
        <v>主要指標自動来自「明細入力」与「月次集計」。更新明细后，可通过 Excel 重新计算或刷新結果を確認。</v>
      </c>
      <c r="U2" s="13" t="str">
        <v>主要指標自動来自「明細入力」与「月次集計」。更新明细后，可通过 Excel 重新计算或刷新結果を確認。</v>
      </c>
      <c r="V2" s="4"/>
      <c r="W2" s="4"/>
      <c r="X2" s="4"/>
      <c r="Y2" s="4"/>
      <c r="Z2" s="4"/>
    </row>
    <row r="3" ht="20" customHeight="tru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0" customHeight="true">
      <c r="A4" s="411" t="s">
        <v>42</v>
      </c>
      <c r="B4" s="418" t="str">
        <f>'パラメータ設定'!$B$7</f>
        <v>サンプルグループ株式会社</v>
      </c>
      <c r="C4" s="418" t="s">
        <v>43</v>
      </c>
      <c r="D4" s="418" t="n">
        <f>'パラメータ設定'!$B$8</f>
        <v>2026</v>
      </c>
      <c r="E4" s="412" t="s">
        <v>44</v>
      </c>
      <c r="F4" s="418" t="str">
        <f>'パラメータ設定'!$B$10</f>
        <v>CNY</v>
      </c>
      <c r="G4" s="418" t="s">
        <v>45</v>
      </c>
      <c r="H4" s="422" t="n">
        <f>'パラメータ設定'!$B$11</f>
        <v>0.1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0" customHeight="tru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0" customHeight="true">
      <c r="A6" s="40" t="s">
        <v>46</v>
      </c>
      <c r="B6" s="41" t="s">
        <v>47</v>
      </c>
      <c r="C6" s="41" t="s">
        <v>48</v>
      </c>
      <c r="D6" s="41" t="s">
        <v>49</v>
      </c>
      <c r="E6" s="42" t="s">
        <v>50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0" customHeight="true">
      <c r="A7" s="424" t="s">
        <v>51</v>
      </c>
      <c r="B7" s="344" t="n">
        <f>SUM('明細入力'!$K$6:$K$505)</f>
        <v>13400000</v>
      </c>
      <c r="C7" s="344" t="n">
        <f>SUM('明細入力'!$L$6:$L$505)</f>
        <v>13850000</v>
      </c>
      <c r="D7" s="344" t="n">
        <f>C7-B7</f>
        <v>450000</v>
      </c>
      <c r="E7" s="356" t="n">
        <f>IFERROR(D7/B7,"")</f>
        <v>0.033582089552238806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0" customHeight="true">
      <c r="A8" s="425" t="s">
        <v>52</v>
      </c>
      <c r="B8" s="345" t="n">
        <f>SUMIFS('明細入力'!$K$6:$K$505,'明細入力'!$H$6:$H$505,"収益")</f>
        <v>6580000</v>
      </c>
      <c r="C8" s="345" t="n">
        <f>SUMIFS('明細入力'!$L$6:$L$505,'明細入力'!$H$6:$H$505,"収益")</f>
        <v>6880000</v>
      </c>
      <c r="D8" s="345" t="n">
        <f>C8-B8</f>
        <v>300000</v>
      </c>
      <c r="E8" s="357" t="n">
        <f>IFERROR(C8/B8,"")</f>
        <v>1.0455927051671732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0" customHeight="true">
      <c r="A9" s="425" t="s">
        <v>53</v>
      </c>
      <c r="B9" s="345" t="n">
        <f>SUMIFS('明細入力'!$K$6:$K$505,'明細入力'!$H$6:$H$505,"コスト")+SUMIFS('明細入力'!$K$6:$K$505,'明細入力'!$H$6:$H$505,"費用")</f>
        <v>3710000</v>
      </c>
      <c r="C9" s="345" t="n">
        <f>SUMIFS('明細入力'!$L$6:$L$505,'明細入力'!$H$6:$H$505,"コスト")+SUMIFS('明細入力'!$L$6:$L$505,'明細入力'!$H$6:$H$505,"費用")</f>
        <v>3810000</v>
      </c>
      <c r="D9" s="345" t="n">
        <f>C9-B9</f>
        <v>100000</v>
      </c>
      <c r="E9" s="357" t="n">
        <f>IFERROR(C9/B9,"")</f>
        <v>1.0269541778975741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0" customHeight="true">
      <c r="A10" s="425" t="s">
        <v>54</v>
      </c>
      <c r="B10" s="345" t="n">
        <f>SUMIFS('明細入力'!$K$6:$K$505,'明細入力'!$H$6:$H$505,"資本支出")</f>
        <v>2050000</v>
      </c>
      <c r="C10" s="345" t="n">
        <f>SUMIFS('明細入力'!$L$6:$L$505,'明細入力'!$H$6:$H$505,"資本支出")</f>
        <v>2050000</v>
      </c>
      <c r="D10" s="345" t="n">
        <f>C10-B10</f>
        <v>0</v>
      </c>
      <c r="E10" s="357" t="n">
        <f>IFERROR(C10/B10,"")</f>
        <v>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0" customHeight="true">
      <c r="A11" s="425" t="s">
        <v>55</v>
      </c>
      <c r="B11" s="345" t="n">
        <f>SUMIFS('明細入力'!$K$6:$K$505,'明細入力'!$H$6:$H$505,"キャッシュイン")-SUMIFS('明細入力'!$K$6:$K$505,'明細入力'!$H$6:$H$505,"キャッシュアウト")</f>
        <v>-60000</v>
      </c>
      <c r="C11" s="345" t="n">
        <f>SUMIFS('明細入力'!$L$6:$L$505,'明細入力'!$H$6:$H$505,"キャッシュイン")-SUMIFS('明細入力'!$L$6:$L$505,'明細入力'!$H$6:$H$505,"キャッシュアウト")</f>
        <v>-50000</v>
      </c>
      <c r="D11" s="345" t="n">
        <f>C11-B11</f>
        <v>10000</v>
      </c>
      <c r="E11" s="357" t="n">
        <f>IFERROR(D11/B11,"")</f>
        <v>-0.16666666666666666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0" customHeight="true">
      <c r="A12" s="426" t="s">
        <v>56</v>
      </c>
      <c r="B12" s="346" t="n">
        <f>B8-B9</f>
        <v>2870000</v>
      </c>
      <c r="C12" s="346" t="n">
        <f>C8-C9</f>
        <v>3070000</v>
      </c>
      <c r="D12" s="346" t="n">
        <f>C12-B12</f>
        <v>200000</v>
      </c>
      <c r="E12" s="358" t="n">
        <f>IFERROR(D12/B12,"")</f>
        <v>0.06968641114982578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0" customHeight="tru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0" customHeight="true">
      <c r="A14" s="40" t="s">
        <v>57</v>
      </c>
      <c r="B14" s="41" t="s">
        <v>58</v>
      </c>
      <c r="C14" s="41" t="s">
        <v>59</v>
      </c>
      <c r="D14" s="41"/>
      <c r="E14" s="4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0" customHeight="true">
      <c r="A15" s="54" t="s">
        <v>60</v>
      </c>
      <c r="B15" s="436" t="n">
        <f>COUNTIFS('明細入力'!$Q$6:$Q$505,"要分析")+COUNTIFS('明細入力'!$Q$6:$Q$505,"対応中")</f>
        <v>10</v>
      </c>
      <c r="C15" s="94" t="s">
        <v>61</v>
      </c>
      <c r="D15" s="94" t="str">
        <v>根本理由の補足や改善アクションの推進が必要です。</v>
      </c>
      <c r="E15" s="95" t="str">
        <v>根本理由の補足や改善アクションの推進が必要です。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0" customHeight="true">
      <c r="A16" s="57" t="s">
        <v>62</v>
      </c>
      <c r="B16" s="437" t="n">
        <f>COUNTIFS('明細入力'!$B$6:$B$505,"&lt;&gt;",'明細入力'!$O$6:$O$505,"&gt;="&amp;'パラメータ設定'!$B$11)+COUNTIFS('明細入力'!$B$6:$B$505,"&lt;&gt;",'明細入力'!$O$6:$O$505,"&lt;="&amp;-'パラメータ設定'!$B$11)</f>
        <v>8</v>
      </c>
      <c r="C16" s="96" t="s">
        <v>63</v>
      </c>
      <c r="D16" s="96" t="str">
        <v>重大差異しきい値で判定</v>
      </c>
      <c r="E16" s="97" t="str">
        <v>重大差異しきい値で判定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0" customHeight="true">
      <c r="A17" s="57" t="s">
        <v>64</v>
      </c>
      <c r="B17" s="437" t="n">
        <f>COUNTIF('明細入力'!$P$6:$P$505,"不利")</f>
        <v>10</v>
      </c>
      <c r="C17" s="96" t="s">
        <v>65</v>
      </c>
      <c r="D17" s="96" t="str">
        <v>収益/キャッシュインが予算を下回る、またはコスト・費用/支出が予算を上回るケースです。</v>
      </c>
      <c r="E17" s="97" t="str">
        <v>収益/キャッシュインが予算を下回る、またはコスト・費用/支出が予算を上回るケースです。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0" customHeight="true">
      <c r="A18" s="59" t="s">
        <v>66</v>
      </c>
      <c r="B18" s="438" t="n">
        <f>COUNTIF('明細入力'!$Q$6:$Q$505,"クローズ済み")</f>
        <v>4</v>
      </c>
      <c r="C18" s="98" t="s">
        <v>67</v>
      </c>
      <c r="D18" s="98" t="str">
        <v>予実レビューのクローズ状況</v>
      </c>
      <c r="E18" s="99" t="str">
        <v>予実レビューのクローズ状況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0" customHeight="tru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0" customHeight="tru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0" customHeight="true">
      <c r="A21" s="177" t="s">
        <v>68</v>
      </c>
      <c r="B21" s="178" t="str">
        <v>月次グラフデータ（右側グラフ用。表示しても非表示にしてもかまいません）</v>
      </c>
      <c r="C21" s="178" t="str">
        <v>月次グラフデータ（右側グラフ用。表示しても非表示にしてもかまいません）</v>
      </c>
      <c r="D21" s="178" t="str">
        <v>月次グラフデータ（右側グラフ用。表示しても非表示にしてもかまいません）</v>
      </c>
      <c r="E21" s="178" t="str">
        <v>月次グラフデータ（右側グラフ用。表示しても非表示にしてもかまいません）</v>
      </c>
      <c r="F21" s="179" t="str">
        <v>月次グラフデータ（右側グラフ用。表示しても非表示にしてもかまいません）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0" customHeight="tru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0" customHeight="true">
      <c r="A23" s="450" t="s">
        <v>69</v>
      </c>
      <c r="B23" s="451" t="s">
        <v>70</v>
      </c>
      <c r="C23" s="451" t="s">
        <v>71</v>
      </c>
      <c r="D23" s="451" t="s">
        <v>72</v>
      </c>
      <c r="E23" s="451" t="s">
        <v>73</v>
      </c>
      <c r="F23" s="452" t="s">
        <v>74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0" customHeight="true">
      <c r="A24" s="465" t="str">
        <f>'月次集計'!A6</f>
        <v>2026-01</v>
      </c>
      <c r="B24" s="482" t="n">
        <f>'月次集計'!B6</f>
        <v>1200000</v>
      </c>
      <c r="C24" s="482" t="n">
        <f>'月次集計'!C6</f>
        <v>1320000</v>
      </c>
      <c r="D24" s="482" t="n">
        <f>'月次集計'!F6</f>
        <v>660000</v>
      </c>
      <c r="E24" s="482" t="n">
        <f>'月次集計'!G6</f>
        <v>675000</v>
      </c>
      <c r="F24" s="483" t="n">
        <f>'月次集計'!R6</f>
        <v>105000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0" customHeight="true">
      <c r="A25" s="468" t="str">
        <f>'月次集計'!A7</f>
        <v>2026-02</v>
      </c>
      <c r="B25" s="484" t="n">
        <f>'月次集計'!B7</f>
        <v>900000</v>
      </c>
      <c r="C25" s="484" t="n">
        <f>'月次集計'!C7</f>
        <v>860000</v>
      </c>
      <c r="D25" s="484" t="n">
        <f>'月次集計'!F7</f>
        <v>880000</v>
      </c>
      <c r="E25" s="484" t="n">
        <f>'月次集計'!G7</f>
        <v>925000</v>
      </c>
      <c r="F25" s="485" t="n">
        <f>'月次集計'!R7</f>
        <v>-85000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0" customHeight="true">
      <c r="A26" s="468" t="str">
        <f>'月次集計'!A8</f>
        <v>2026-03</v>
      </c>
      <c r="B26" s="484" t="n">
        <f>'月次集計'!B8</f>
        <v>1500000</v>
      </c>
      <c r="C26" s="484" t="n">
        <f>'月次集計'!C8</f>
        <v>1680000</v>
      </c>
      <c r="D26" s="484" t="n">
        <f>'月次集計'!F8</f>
        <v>620000</v>
      </c>
      <c r="E26" s="484" t="n">
        <f>'月次集計'!G8</f>
        <v>655000</v>
      </c>
      <c r="F26" s="485" t="n">
        <f>'月次集計'!R8</f>
        <v>145000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0" customHeight="true">
      <c r="A27" s="468" t="str">
        <f>'月次集計'!A9</f>
        <v>2026-04</v>
      </c>
      <c r="B27" s="484" t="n">
        <f>'月次集計'!B9</f>
        <v>0</v>
      </c>
      <c r="C27" s="484" t="n">
        <f>'月次集計'!C9</f>
        <v>0</v>
      </c>
      <c r="D27" s="484" t="n">
        <f>'月次集計'!F9</f>
        <v>220000</v>
      </c>
      <c r="E27" s="484" t="n">
        <f>'月次集計'!G9</f>
        <v>210000</v>
      </c>
      <c r="F27" s="485" t="n">
        <f>'月次集計'!R9</f>
        <v>10000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0" customHeight="true">
      <c r="A28" s="468" t="str">
        <f>'月次集計'!A10</f>
        <v>2026-05</v>
      </c>
      <c r="B28" s="484" t="n">
        <f>'月次集計'!B10</f>
        <v>1450000</v>
      </c>
      <c r="C28" s="484" t="n">
        <f>'月次集計'!C10</f>
        <v>1390000</v>
      </c>
      <c r="D28" s="484" t="n">
        <f>'月次集計'!F10</f>
        <v>440000</v>
      </c>
      <c r="E28" s="484" t="n">
        <f>'月次集計'!G10</f>
        <v>475000</v>
      </c>
      <c r="F28" s="485" t="n">
        <f>'月次集計'!R10</f>
        <v>-95000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0" customHeight="true">
      <c r="A29" s="468" t="str">
        <f>'月次集計'!A11</f>
        <v>2026-06</v>
      </c>
      <c r="B29" s="484" t="n">
        <f>'月次集計'!B11</f>
        <v>880000</v>
      </c>
      <c r="C29" s="484" t="n">
        <f>'月次集計'!C11</f>
        <v>910000</v>
      </c>
      <c r="D29" s="484" t="n">
        <f>'月次集計'!F11</f>
        <v>520000</v>
      </c>
      <c r="E29" s="484" t="n">
        <f>'月次集計'!G11</f>
        <v>500000</v>
      </c>
      <c r="F29" s="485" t="n">
        <f>'月次集計'!R11</f>
        <v>50000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0" customHeight="true">
      <c r="A30" s="468" t="str">
        <f>'月次集計'!A12</f>
        <v>2026-07</v>
      </c>
      <c r="B30" s="484" t="n">
        <f>'月次集計'!B12</f>
        <v>650000</v>
      </c>
      <c r="C30" s="484" t="n">
        <f>'月次集計'!C12</f>
        <v>720000</v>
      </c>
      <c r="D30" s="484" t="n">
        <f>'月次集計'!F12</f>
        <v>0</v>
      </c>
      <c r="E30" s="484" t="n">
        <f>'月次集計'!G12</f>
        <v>0</v>
      </c>
      <c r="F30" s="485" t="n">
        <f>'月次集計'!R12</f>
        <v>70000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0" customHeight="true">
      <c r="A31" s="468" t="str">
        <f>'月次集計'!A13</f>
        <v>2026-08</v>
      </c>
      <c r="B31" s="484" t="n">
        <f>'月次集計'!B13</f>
        <v>0</v>
      </c>
      <c r="C31" s="484" t="n">
        <f>'月次集計'!C13</f>
        <v>0</v>
      </c>
      <c r="D31" s="484" t="n">
        <f>'月次集計'!F13</f>
        <v>280000</v>
      </c>
      <c r="E31" s="484" t="n">
        <f>'月次集計'!G13</f>
        <v>250000</v>
      </c>
      <c r="F31" s="485" t="n">
        <f>'月次集計'!R13</f>
        <v>30000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0" customHeight="true">
      <c r="A32" s="468" t="str">
        <f>'月次集計'!A14</f>
        <v>2026-09</v>
      </c>
      <c r="B32" s="484" t="n">
        <f>'月次集計'!B14</f>
        <v>0</v>
      </c>
      <c r="C32" s="484" t="n">
        <f>'月次集計'!C14</f>
        <v>0</v>
      </c>
      <c r="D32" s="484" t="n">
        <f>'月次集計'!F14</f>
        <v>90000</v>
      </c>
      <c r="E32" s="484" t="n">
        <f>'月次集計'!G14</f>
        <v>120000</v>
      </c>
      <c r="F32" s="485" t="n">
        <f>'月次集計'!R14</f>
        <v>-30000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0" customHeight="true">
      <c r="A33" s="468" t="str">
        <f>'月次集計'!A15</f>
        <v>2026-10</v>
      </c>
      <c r="B33" s="484" t="n">
        <f>'月次集計'!B15</f>
        <v>0</v>
      </c>
      <c r="C33" s="484" t="n">
        <f>'月次集計'!C15</f>
        <v>0</v>
      </c>
      <c r="D33" s="484" t="n">
        <f>'月次集計'!F15</f>
        <v>0</v>
      </c>
      <c r="E33" s="484" t="n">
        <f>'月次集計'!G15</f>
        <v>0</v>
      </c>
      <c r="F33" s="485" t="n">
        <f>'月次集計'!R15</f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0" customHeight="true">
      <c r="A34" s="468" t="str">
        <f>'月次集計'!A16</f>
        <v>2026-11</v>
      </c>
      <c r="B34" s="484" t="n">
        <f>'月次集計'!B16</f>
        <v>0</v>
      </c>
      <c r="C34" s="484" t="n">
        <f>'月次集計'!C16</f>
        <v>0</v>
      </c>
      <c r="D34" s="484" t="n">
        <f>'月次集計'!F16</f>
        <v>0</v>
      </c>
      <c r="E34" s="484" t="n">
        <f>'月次集計'!G16</f>
        <v>0</v>
      </c>
      <c r="F34" s="485" t="n">
        <f>'月次集計'!R16</f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0" customHeight="true">
      <c r="A35" s="470" t="str">
        <f>'月次集計'!A17</f>
        <v>2026-12</v>
      </c>
      <c r="B35" s="486" t="n">
        <f>'月次集計'!B17</f>
        <v>0</v>
      </c>
      <c r="C35" s="486" t="n">
        <f>'月次集計'!C17</f>
        <v>0</v>
      </c>
      <c r="D35" s="486" t="n">
        <f>'月次集計'!F17</f>
        <v>0</v>
      </c>
      <c r="E35" s="486" t="n">
        <f>'月次集計'!G17</f>
        <v>0</v>
      </c>
      <c r="F35" s="487" t="n">
        <f>'月次集計'!R17</f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0" customHeight="tru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0" customHeight="tru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0" customHeight="true">
      <c r="A38" s="450" t="s">
        <v>69</v>
      </c>
      <c r="B38" s="452" t="s">
        <v>74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0" customHeight="true">
      <c r="A39" s="465" t="str">
        <f>'月次集計'!A6</f>
        <v>2026-01</v>
      </c>
      <c r="B39" s="483" t="n">
        <f>'月次集計'!R6</f>
        <v>105000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0" customHeight="true">
      <c r="A40" s="468" t="str">
        <f>'月次集計'!A7</f>
        <v>2026-02</v>
      </c>
      <c r="B40" s="485" t="n">
        <f>'月次集計'!R7</f>
        <v>-85000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0" customHeight="true">
      <c r="A41" s="468" t="str">
        <f>'月次集計'!A8</f>
        <v>2026-03</v>
      </c>
      <c r="B41" s="485" t="n">
        <f>'月次集計'!R8</f>
        <v>145000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0" customHeight="true">
      <c r="A42" s="468" t="str">
        <f>'月次集計'!A9</f>
        <v>2026-04</v>
      </c>
      <c r="B42" s="485" t="n">
        <f>'月次集計'!R9</f>
        <v>10000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0" customHeight="true">
      <c r="A43" s="468" t="str">
        <f>'月次集計'!A10</f>
        <v>2026-05</v>
      </c>
      <c r="B43" s="485" t="n">
        <f>'月次集計'!R10</f>
        <v>-95000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0" customHeight="true">
      <c r="A44" s="468" t="str">
        <f>'月次集計'!A11</f>
        <v>2026-06</v>
      </c>
      <c r="B44" s="485" t="n">
        <f>'月次集計'!R11</f>
        <v>50000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0" customHeight="true">
      <c r="A45" s="468" t="str">
        <f>'月次集計'!A12</f>
        <v>2026-07</v>
      </c>
      <c r="B45" s="485" t="n">
        <f>'月次集計'!R12</f>
        <v>70000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0" customHeight="true">
      <c r="A46" s="468" t="str">
        <f>'月次集計'!A13</f>
        <v>2026-08</v>
      </c>
      <c r="B46" s="485" t="n">
        <f>'月次集計'!R13</f>
        <v>30000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0" customHeight="true">
      <c r="A47" s="468" t="str">
        <f>'月次集計'!A14</f>
        <v>2026-09</v>
      </c>
      <c r="B47" s="485" t="n">
        <f>'月次集計'!R14</f>
        <v>-30000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0" customHeight="true">
      <c r="A48" s="468" t="str">
        <f>'月次集計'!A15</f>
        <v>2026-10</v>
      </c>
      <c r="B48" s="485" t="n">
        <f>'月次集計'!R15</f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0" customHeight="true">
      <c r="A49" s="468" t="str">
        <f>'月次集計'!A16</f>
        <v>2026-11</v>
      </c>
      <c r="B49" s="485" t="n">
        <f>'月次集計'!R16</f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0" customHeight="true">
      <c r="A50" s="470" t="str">
        <f>'月次集計'!A17</f>
        <v>2026-12</v>
      </c>
      <c r="B50" s="487" t="n">
        <f>'月次集計'!R17</f>
        <v>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0" customHeight="tru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0" customHeight="tru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</sheetData>
  <mergeCells count="7">
    <mergeCell ref="A1:U1"/>
    <mergeCell ref="A2:U2"/>
    <mergeCell ref="C15:E15"/>
    <mergeCell ref="C16:E16"/>
    <mergeCell ref="C17:E17"/>
    <mergeCell ref="C18:E18"/>
    <mergeCell ref="A21:F21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drawing r:id="R3a068cb0675c41cc"/>
</worksheet>
</file>

<file path=xl/worksheets/sheet3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2" min="2" width="22"/>
    <col customWidth="true" max="3" min="3" width="42"/>
    <col customWidth="true" max="4" min="4" width="12"/>
    <col customWidth="true" max="5" min="5" width="4"/>
    <col customWidth="true" max="8" min="6" width="18"/>
    <col customWidth="true" max="9" min="9" width="22"/>
    <col customWidth="true" max="10" min="10" width="16"/>
    <col customWidth="true" max="12" min="11" width="18"/>
    <col customWidth="true" max="13" min="13" width="14"/>
    <col customWidth="true" max="14" min="14" width="16"/>
  </cols>
  <sheetData>
    <row r="1" ht="34" customHeight="true">
      <c r="A1" s="8" t="s">
        <v>75</v>
      </c>
      <c r="B1" s="8" t="str">
        <v>パラメータ設定</v>
      </c>
      <c r="C1" s="8" t="str">
        <v>パラメータ設定</v>
      </c>
      <c r="D1" s="8" t="str">
        <v>パラメータ設定</v>
      </c>
      <c r="E1" s="8" t="str">
        <v>パラメータ設定</v>
      </c>
      <c r="F1" s="8" t="str">
        <v>パラメータ設定</v>
      </c>
      <c r="G1" s="8" t="str">
        <v>パラメータ設定</v>
      </c>
      <c r="H1" s="8" t="str">
        <v>パラメータ設定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8" customHeight="true">
      <c r="A2" s="13" t="s">
        <v>76</v>
      </c>
      <c r="B2" s="13" t="str">
        <v>更新下列重要仮定和维度清单后，すべて汇总与ダッシュボード将自動联动。</v>
      </c>
      <c r="C2" s="13" t="str">
        <v>更新下列重要仮定和维度清单后，すべて汇总与ダッシュボード将自動联动。</v>
      </c>
      <c r="D2" s="13" t="str">
        <v>更新下列重要仮定和维度清单后，すべて汇总与ダッシュボード将自動联动。</v>
      </c>
      <c r="E2" s="13" t="str">
        <v>更新下列重要仮定和维度清单后，すべて汇总与ダッシュボード将自動联动。</v>
      </c>
      <c r="F2" s="13" t="str">
        <v>更新下列重要仮定和维度清单后，すべて汇总与ダッシュボード将自動联动。</v>
      </c>
      <c r="G2" s="13" t="str">
        <v>更新下列重要仮定和维度清单后，すべて汇总与ダッシュボード将自動联动。</v>
      </c>
      <c r="H2" s="13" t="str">
        <v>更新下列重要仮定和维度清单后，すべて汇总与ダッシュボード将自動联动。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" customHeight="tru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" customHeight="true">
      <c r="A4" s="21" t="s">
        <v>77</v>
      </c>
      <c r="B4" s="22" t="str">
        <v>重要仮定</v>
      </c>
      <c r="C4" s="22" t="str">
        <v>重要仮定</v>
      </c>
      <c r="D4" s="23" t="str">
        <v>重要仮定</v>
      </c>
      <c r="E4" s="4"/>
      <c r="F4" s="21" t="s">
        <v>78</v>
      </c>
      <c r="G4" s="22" t="str">
        <v>軸一覧（自社基準に置き換え可）</v>
      </c>
      <c r="H4" s="22" t="str">
        <v>軸一覧（自社基準に置き換え可）</v>
      </c>
      <c r="I4" s="22" t="str">
        <v>軸一覧（自社基準に置き換え可）</v>
      </c>
      <c r="J4" s="22" t="str">
        <v>軸一覧（自社基準に置き換え可）</v>
      </c>
      <c r="K4" s="22" t="str">
        <v>軸一覧（自社基準に置き換え可）</v>
      </c>
      <c r="L4" s="22" t="str">
        <v>軸一覧（自社基準に置き換え可）</v>
      </c>
      <c r="M4" s="22" t="str">
        <v>軸一覧（自社基準に置き換え可）</v>
      </c>
      <c r="N4" s="23" t="str">
        <v>軸一覧（自社基準に置き換え可）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" customHeight="tru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0" customHeight="true">
      <c r="A6" s="40" t="s">
        <v>79</v>
      </c>
      <c r="B6" s="41" t="s">
        <v>80</v>
      </c>
      <c r="C6" s="41" t="s">
        <v>59</v>
      </c>
      <c r="D6" s="42" t="s">
        <v>81</v>
      </c>
      <c r="E6" s="4"/>
      <c r="F6" s="40" t="s">
        <v>82</v>
      </c>
      <c r="G6" s="41" t="s">
        <v>83</v>
      </c>
      <c r="H6" s="41" t="s">
        <v>84</v>
      </c>
      <c r="I6" s="41" t="s">
        <v>85</v>
      </c>
      <c r="J6" s="41" t="s">
        <v>86</v>
      </c>
      <c r="K6" s="41" t="s">
        <v>87</v>
      </c>
      <c r="L6" s="41" t="s">
        <v>88</v>
      </c>
      <c r="M6" s="41" t="s">
        <v>89</v>
      </c>
      <c r="N6" s="42" t="s">
        <v>90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" customHeight="true">
      <c r="A7" s="62" t="s">
        <v>91</v>
      </c>
      <c r="B7" s="154" t="s">
        <v>92</v>
      </c>
      <c r="C7" s="63" t="s">
        <v>93</v>
      </c>
      <c r="D7" s="64" t="s">
        <v>94</v>
      </c>
      <c r="E7" s="4"/>
      <c r="F7" s="164" t="s">
        <v>92</v>
      </c>
      <c r="G7" s="148" t="s">
        <v>95</v>
      </c>
      <c r="H7" s="148" t="s">
        <v>96</v>
      </c>
      <c r="I7" s="148" t="s">
        <v>97</v>
      </c>
      <c r="J7" s="148" t="s">
        <v>52</v>
      </c>
      <c r="K7" s="148" t="s">
        <v>98</v>
      </c>
      <c r="L7" s="148" t="s">
        <v>99</v>
      </c>
      <c r="M7" s="148" t="s">
        <v>100</v>
      </c>
      <c r="N7" s="165" t="s">
        <v>101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" customHeight="true">
      <c r="A8" s="65" t="s">
        <v>43</v>
      </c>
      <c r="B8" s="162" t="n">
        <v>2026</v>
      </c>
      <c r="C8" s="66" t="s">
        <v>102</v>
      </c>
      <c r="D8" s="67" t="s">
        <v>94</v>
      </c>
      <c r="E8" s="4"/>
      <c r="F8" s="166" t="s">
        <v>103</v>
      </c>
      <c r="G8" s="149" t="s">
        <v>104</v>
      </c>
      <c r="H8" s="149" t="s">
        <v>105</v>
      </c>
      <c r="I8" s="149" t="s">
        <v>106</v>
      </c>
      <c r="J8" s="149" t="s">
        <v>107</v>
      </c>
      <c r="K8" s="149" t="s">
        <v>108</v>
      </c>
      <c r="L8" s="149" t="s">
        <v>109</v>
      </c>
      <c r="M8" s="149" t="s">
        <v>110</v>
      </c>
      <c r="N8" s="167" t="s">
        <v>111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" customHeight="true">
      <c r="A9" s="65" t="s">
        <v>112</v>
      </c>
      <c r="B9" s="162" t="n">
        <v>1</v>
      </c>
      <c r="C9" s="66" t="s">
        <v>113</v>
      </c>
      <c r="D9" s="67" t="s">
        <v>94</v>
      </c>
      <c r="E9" s="4"/>
      <c r="F9" s="166" t="s">
        <v>114</v>
      </c>
      <c r="G9" s="149" t="s">
        <v>115</v>
      </c>
      <c r="H9" s="149" t="s">
        <v>116</v>
      </c>
      <c r="I9" s="149" t="s">
        <v>117</v>
      </c>
      <c r="J9" s="149" t="s">
        <v>118</v>
      </c>
      <c r="K9" s="149" t="str">
        <v>直接材料</v>
      </c>
      <c r="L9" s="149" t="s">
        <v>119</v>
      </c>
      <c r="M9" s="149" t="s">
        <v>120</v>
      </c>
      <c r="N9" s="167" t="s">
        <v>121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" customHeight="true">
      <c r="A10" s="65" t="s">
        <v>44</v>
      </c>
      <c r="B10" s="155" t="str">
        <v>CNY</v>
      </c>
      <c r="C10" s="66" t="s">
        <v>122</v>
      </c>
      <c r="D10" s="67" t="s">
        <v>94</v>
      </c>
      <c r="E10" s="4"/>
      <c r="F10" s="166" t="s">
        <v>123</v>
      </c>
      <c r="G10" s="149" t="s">
        <v>124</v>
      </c>
      <c r="H10" s="149" t="s">
        <v>125</v>
      </c>
      <c r="I10" s="149" t="s">
        <v>126</v>
      </c>
      <c r="J10" s="149" t="s">
        <v>54</v>
      </c>
      <c r="K10" s="149" t="s">
        <v>127</v>
      </c>
      <c r="L10" s="149" t="s">
        <v>128</v>
      </c>
      <c r="M10" s="149" t="s">
        <v>129</v>
      </c>
      <c r="N10" s="167" t="s">
        <v>130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" customHeight="true">
      <c r="A11" s="65" t="s">
        <v>45</v>
      </c>
      <c r="B11" s="160" t="n">
        <v>0.1</v>
      </c>
      <c r="C11" s="66" t="s">
        <v>131</v>
      </c>
      <c r="D11" s="67" t="s">
        <v>94</v>
      </c>
      <c r="E11" s="4"/>
      <c r="F11" s="166" t="s">
        <v>132</v>
      </c>
      <c r="G11" s="149" t="s">
        <v>133</v>
      </c>
      <c r="H11" s="149" t="s">
        <v>134</v>
      </c>
      <c r="I11" s="149" t="s">
        <v>135</v>
      </c>
      <c r="J11" s="149" t="s">
        <v>136</v>
      </c>
      <c r="K11" s="149" t="s">
        <v>137</v>
      </c>
      <c r="L11" s="149" t="s">
        <v>138</v>
      </c>
      <c r="M11" s="149" t="s">
        <v>139</v>
      </c>
      <c r="N11" s="167" t="s">
        <v>140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" customHeight="true">
      <c r="A12" s="65" t="s">
        <v>141</v>
      </c>
      <c r="B12" s="160" t="n">
        <v>0.05</v>
      </c>
      <c r="C12" s="66" t="s">
        <v>142</v>
      </c>
      <c r="D12" s="67" t="s">
        <v>143</v>
      </c>
      <c r="E12" s="4"/>
      <c r="F12" s="166"/>
      <c r="G12" s="149"/>
      <c r="H12" s="149" t="s">
        <v>144</v>
      </c>
      <c r="I12" s="149" t="s">
        <v>145</v>
      </c>
      <c r="J12" s="149" t="s">
        <v>146</v>
      </c>
      <c r="K12" s="149" t="s">
        <v>147</v>
      </c>
      <c r="L12" s="149" t="s">
        <v>148</v>
      </c>
      <c r="M12" s="149"/>
      <c r="N12" s="167" t="str">
        <v>HRBP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" customHeight="true">
      <c r="A13" s="68" t="s">
        <v>149</v>
      </c>
      <c r="B13" s="156" t="s">
        <v>99</v>
      </c>
      <c r="C13" s="69" t="s">
        <v>150</v>
      </c>
      <c r="D13" s="70" t="s">
        <v>143</v>
      </c>
      <c r="E13" s="4"/>
      <c r="F13" s="166"/>
      <c r="G13" s="149"/>
      <c r="H13" s="149" t="str">
        <v>IT部</v>
      </c>
      <c r="I13" s="149" t="s">
        <v>151</v>
      </c>
      <c r="J13" s="149"/>
      <c r="K13" s="149" t="s">
        <v>152</v>
      </c>
      <c r="L13" s="149"/>
      <c r="M13" s="149"/>
      <c r="N13" s="167" t="s">
        <v>153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" customHeight="true">
      <c r="A14" s="4"/>
      <c r="B14" s="4"/>
      <c r="C14" s="4"/>
      <c r="D14" s="4"/>
      <c r="E14" s="4"/>
      <c r="F14" s="166"/>
      <c r="G14" s="149"/>
      <c r="H14" s="149" t="s">
        <v>154</v>
      </c>
      <c r="I14" s="149" t="s">
        <v>155</v>
      </c>
      <c r="J14" s="149"/>
      <c r="K14" s="149" t="s">
        <v>156</v>
      </c>
      <c r="L14" s="149"/>
      <c r="M14" s="149"/>
      <c r="N14" s="167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" customHeight="true">
      <c r="A15" s="4"/>
      <c r="B15" s="4"/>
      <c r="C15" s="4"/>
      <c r="D15" s="4"/>
      <c r="E15" s="4"/>
      <c r="F15" s="166"/>
      <c r="G15" s="149"/>
      <c r="H15" s="149"/>
      <c r="I15" s="149"/>
      <c r="J15" s="149"/>
      <c r="K15" s="149" t="s">
        <v>157</v>
      </c>
      <c r="L15" s="149"/>
      <c r="M15" s="149"/>
      <c r="N15" s="167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" customHeight="true">
      <c r="A16" s="177" t="s">
        <v>158</v>
      </c>
      <c r="B16" s="178" t="str">
        <v>拡張性メモ</v>
      </c>
      <c r="C16" s="178" t="str">
        <v>拡張性メモ</v>
      </c>
      <c r="D16" s="179" t="str">
        <v>拡張性メモ</v>
      </c>
      <c r="E16" s="4"/>
      <c r="F16" s="166"/>
      <c r="G16" s="149"/>
      <c r="H16" s="149"/>
      <c r="I16" s="149"/>
      <c r="J16" s="149"/>
      <c r="K16" s="149" t="s">
        <v>159</v>
      </c>
      <c r="L16" s="149"/>
      <c r="M16" s="149"/>
      <c r="N16" s="167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" customHeight="true">
      <c r="A17" s="4"/>
      <c r="B17" s="4"/>
      <c r="C17" s="4"/>
      <c r="D17" s="4"/>
      <c r="E17" s="4"/>
      <c r="F17" s="166"/>
      <c r="G17" s="149"/>
      <c r="H17" s="149"/>
      <c r="I17" s="149"/>
      <c r="J17" s="149"/>
      <c r="K17" s="149" t="s">
        <v>160</v>
      </c>
      <c r="L17" s="149"/>
      <c r="M17" s="149"/>
      <c r="N17" s="167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" customHeight="true">
      <c r="A18" s="121" t="s">
        <v>161</v>
      </c>
      <c r="B18" s="122"/>
      <c r="C18" s="122"/>
      <c r="D18" s="123"/>
      <c r="E18" s="4"/>
      <c r="F18" s="168"/>
      <c r="G18" s="150"/>
      <c r="H18" s="150"/>
      <c r="I18" s="150"/>
      <c r="J18" s="150"/>
      <c r="K18" s="150" t="s">
        <v>162</v>
      </c>
      <c r="L18" s="150"/>
      <c r="M18" s="150"/>
      <c r="N18" s="169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" customHeight="true">
      <c r="A19" s="124" t="s">
        <v>163</v>
      </c>
      <c r="B19" s="125"/>
      <c r="C19" s="125"/>
      <c r="D19" s="12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" customHeight="true">
      <c r="A20" s="127" t="s">
        <v>164</v>
      </c>
      <c r="B20" s="128"/>
      <c r="C20" s="128"/>
      <c r="D20" s="129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" customHeight="tru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" customHeight="tru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" customHeight="tru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" customHeight="tru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" customHeight="tru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" customHeight="tru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" customHeight="tru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" customHeight="tru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" customHeight="tru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" customHeight="tru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" customHeight="tru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" customHeight="tru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" customHeight="tru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" customHeight="tru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" customHeight="tru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" customHeight="tru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" customHeight="tru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" customHeight="tru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" customHeight="tru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" customHeight="tru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</sheetData>
  <mergeCells count="8">
    <mergeCell ref="A1:H1"/>
    <mergeCell ref="A2:H2"/>
    <mergeCell ref="A4:D4"/>
    <mergeCell ref="F4:N4"/>
    <mergeCell ref="A16:D16"/>
    <mergeCell ref="A18:D18"/>
    <mergeCell ref="A19:D19"/>
    <mergeCell ref="A20:D20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8"/>
    <col customWidth="true" max="2" min="2" width="12"/>
    <col customWidth="true" max="3" min="3" width="11"/>
    <col customWidth="true" max="4" min="4" width="18"/>
    <col customWidth="true" max="6" min="5" width="16"/>
    <col customWidth="true" max="7" min="7" width="20"/>
    <col customWidth="true" max="8" min="8" width="14"/>
    <col customWidth="true" max="9" min="9" width="18"/>
    <col customWidth="true" max="10" min="10" width="14"/>
    <col customWidth="true" max="12" min="11" width="16"/>
    <col customWidth="true" max="13" min="13" width="18"/>
    <col customWidth="true" max="14" min="14" width="16"/>
    <col customWidth="true" max="17" min="15" width="12"/>
    <col customWidth="true" max="18" min="18" width="14"/>
    <col customWidth="true" max="19" min="19" width="30"/>
    <col customWidth="true" max="20" min="20" width="32"/>
    <col customWidth="true" max="21" min="21" width="14"/>
    <col customWidth="true" max="22" min="22" width="12"/>
  </cols>
  <sheetData>
    <row r="1" ht="34" customHeight="true">
      <c r="A1" s="8" t="s">
        <v>165</v>
      </c>
      <c r="B1" s="8" t="str">
        <v>予算与実績明細入力</v>
      </c>
      <c r="C1" s="8" t="str">
        <v>予算与実績明細入力</v>
      </c>
      <c r="D1" s="8" t="str">
        <v>予算与実績明細入力</v>
      </c>
      <c r="E1" s="8" t="str">
        <v>予算与実績明細入力</v>
      </c>
      <c r="F1" s="8" t="str">
        <v>予算与実績明細入力</v>
      </c>
      <c r="G1" s="8" t="str">
        <v>予算与実績明細入力</v>
      </c>
      <c r="H1" s="8" t="str">
        <v>予算与実績明細入力</v>
      </c>
      <c r="I1" s="8" t="str">
        <v>予算与実績明細入力</v>
      </c>
      <c r="J1" s="8" t="str">
        <v>予算与実績明細入力</v>
      </c>
      <c r="K1" s="8" t="str">
        <v>予算与実績明細入力</v>
      </c>
      <c r="L1" s="8" t="str">
        <v>予算与実績明細入力</v>
      </c>
      <c r="M1" s="8" t="str">
        <v>予算与実績明細入力</v>
      </c>
      <c r="N1" s="8" t="str">
        <v>予算与実績明細入力</v>
      </c>
      <c r="O1" s="8" t="str">
        <v>予算与実績明細入力</v>
      </c>
      <c r="P1" s="8" t="str">
        <v>予算与実績明細入力</v>
      </c>
      <c r="Q1" s="8" t="str">
        <v>予算与実績明細入力</v>
      </c>
      <c r="R1" s="8" t="str">
        <v>予算与実績明細入力</v>
      </c>
      <c r="S1" s="8" t="str">
        <v>予算与実績明細入力</v>
      </c>
      <c r="T1" s="8" t="str">
        <v>予算与実績明細入力</v>
      </c>
      <c r="U1" s="8" t="str">
        <v>予算与実績明細入力</v>
      </c>
      <c r="V1" s="8" t="str">
        <v>予算与実績明細入力</v>
      </c>
      <c r="W1" s="4"/>
      <c r="X1" s="4"/>
      <c r="Y1" s="4"/>
      <c r="Z1" s="4"/>
    </row>
    <row r="2" ht="28" customHeight="true">
      <c r="A2" s="13" t="s">
        <v>166</v>
      </c>
      <c r="B2" s="13" t="str">
        <v>青色の欄にデータを入力または貼り付けると、灰色の数式欄が月、差異、差異率、差異方向を自動計算します。</v>
      </c>
      <c r="C2" s="13" t="str">
        <v>青色の欄にデータを入力または貼り付けると、灰色の数式欄が月、差異、差異率、差異方向を自動計算します。</v>
      </c>
      <c r="D2" s="13" t="str">
        <v>青色の欄にデータを入力または貼り付けると、灰色の数式欄が月、差異、差異率、差異方向を自動計算します。</v>
      </c>
      <c r="E2" s="13" t="str">
        <v>青色の欄にデータを入力または貼り付けると、灰色の数式欄が月、差異、差異率、差異方向を自動計算します。</v>
      </c>
      <c r="F2" s="13" t="str">
        <v>青色の欄にデータを入力または貼り付けると、灰色の数式欄が月、差異、差異率、差異方向を自動計算します。</v>
      </c>
      <c r="G2" s="13" t="str">
        <v>青色の欄にデータを入力または貼り付けると、灰色の数式欄が月、差異、差異率、差異方向を自動計算します。</v>
      </c>
      <c r="H2" s="13" t="str">
        <v>青色の欄にデータを入力または貼り付けると、灰色の数式欄が月、差異、差異率、差異方向を自動計算します。</v>
      </c>
      <c r="I2" s="13" t="str">
        <v>青色の欄にデータを入力または貼り付けると、灰色の数式欄が月、差異、差異率、差異方向を自動計算します。</v>
      </c>
      <c r="J2" s="13" t="str">
        <v>青色の欄にデータを入力または貼り付けると、灰色の数式欄が月、差異、差異率、差異方向を自動計算します。</v>
      </c>
      <c r="K2" s="13" t="str">
        <v>青色の欄にデータを入力または貼り付けると、灰色の数式欄が月、差異、差異率、差異方向を自動計算します。</v>
      </c>
      <c r="L2" s="13" t="str">
        <v>青色の欄にデータを入力または貼り付けると、灰色の数式欄が月、差異、差異率、差異方向を自動計算します。</v>
      </c>
      <c r="M2" s="13" t="str">
        <v>青色の欄にデータを入力または貼り付けると、灰色の数式欄が月、差異、差異率、差異方向を自動計算します。</v>
      </c>
      <c r="N2" s="13" t="str">
        <v>青色の欄にデータを入力または貼り付けると、灰色の数式欄が月、差異、差異率、差異方向を自動計算します。</v>
      </c>
      <c r="O2" s="13" t="str">
        <v>青色の欄にデータを入力または貼り付けると、灰色の数式欄が月、差異、差異率、差異方向を自動計算します。</v>
      </c>
      <c r="P2" s="13" t="str">
        <v>青色の欄にデータを入力または貼り付けると、灰色の数式欄が月、差異、差異率、差異方向を自動計算します。</v>
      </c>
      <c r="Q2" s="13" t="str">
        <v>青色の欄にデータを入力または貼り付けると、灰色の数式欄が月、差異、差異率、差異方向を自動計算します。</v>
      </c>
      <c r="R2" s="13" t="str">
        <v>青色の欄にデータを入力または貼り付けると、灰色の数式欄が月、差異、差異率、差異方向を自動計算します。</v>
      </c>
      <c r="S2" s="13" t="str">
        <v>青色の欄にデータを入力または貼り付けると、灰色の数式欄が月、差異、差異率、差異方向を自動計算します。</v>
      </c>
      <c r="T2" s="13" t="str">
        <v>青色の欄にデータを入力または貼り付けると、灰色の数式欄が月、差異、差異率、差異方向を自動計算します。</v>
      </c>
      <c r="U2" s="13" t="str">
        <v>青色の欄にデータを入力または貼り付けると、灰色の数式欄が月、差異、差異率、差異方向を自動計算します。</v>
      </c>
      <c r="V2" s="13" t="str">
        <v>青色の欄にデータを入力または貼り付けると、灰色の数式欄が月、差異、差異率、差異方向を自動計算します。</v>
      </c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4" customHeight="true">
      <c r="A5" s="40" t="str">
        <v>ID</v>
      </c>
      <c r="B5" s="41" t="s">
        <v>167</v>
      </c>
      <c r="C5" s="41" t="s">
        <v>69</v>
      </c>
      <c r="D5" s="41" t="s">
        <v>82</v>
      </c>
      <c r="E5" s="41" t="s">
        <v>83</v>
      </c>
      <c r="F5" s="41" t="s">
        <v>84</v>
      </c>
      <c r="G5" s="41" t="s">
        <v>85</v>
      </c>
      <c r="H5" s="41" t="s">
        <v>86</v>
      </c>
      <c r="I5" s="41" t="s">
        <v>87</v>
      </c>
      <c r="J5" s="41" t="s">
        <v>88</v>
      </c>
      <c r="K5" s="41" t="s">
        <v>168</v>
      </c>
      <c r="L5" s="41" t="s">
        <v>169</v>
      </c>
      <c r="M5" s="41" t="s">
        <v>170</v>
      </c>
      <c r="N5" s="41" t="s">
        <v>171</v>
      </c>
      <c r="O5" s="41" t="s">
        <v>172</v>
      </c>
      <c r="P5" s="41" t="s">
        <v>173</v>
      </c>
      <c r="Q5" s="41" t="s">
        <v>89</v>
      </c>
      <c r="R5" s="41" t="s">
        <v>90</v>
      </c>
      <c r="S5" s="41" t="s">
        <v>174</v>
      </c>
      <c r="T5" s="41" t="s">
        <v>175</v>
      </c>
      <c r="U5" s="41" t="s">
        <v>176</v>
      </c>
      <c r="V5" s="42" t="s">
        <v>177</v>
      </c>
      <c r="W5" s="4"/>
      <c r="X5" s="4"/>
      <c r="Y5" s="4"/>
      <c r="Z5" s="4"/>
    </row>
    <row r="6" ht="20" customHeight="true">
      <c r="A6" s="284" t="n">
        <f>IF(B6="","",ROW()-5)</f>
        <v>1</v>
      </c>
      <c r="B6" s="236" t="n">
        <v>46027</v>
      </c>
      <c r="C6" s="290" t="str">
        <f>IF(B6="","",TEXT(B6,"yyyy-mm"))</f>
        <v>2026-01</v>
      </c>
      <c r="D6" s="148" t="s">
        <v>92</v>
      </c>
      <c r="E6" s="148" t="s">
        <v>95</v>
      </c>
      <c r="F6" s="148" t="s">
        <v>96</v>
      </c>
      <c r="G6" s="148" t="s">
        <v>97</v>
      </c>
      <c r="H6" s="148" t="s">
        <v>52</v>
      </c>
      <c r="I6" s="148" t="s">
        <v>98</v>
      </c>
      <c r="J6" s="148" t="s">
        <v>99</v>
      </c>
      <c r="K6" s="242" t="n">
        <v>1200000</v>
      </c>
      <c r="L6" s="242" t="n">
        <v>1320000</v>
      </c>
      <c r="M6" s="242" t="n">
        <v>1350000</v>
      </c>
      <c r="N6" s="296" t="n">
        <f>IF(OR(K6="",L6=""),"",L6-K6)</f>
        <v>120000</v>
      </c>
      <c r="O6" s="297" t="n">
        <f>IFERROR(N6/K6,"")</f>
        <v>0.1</v>
      </c>
      <c r="P6" s="298" t="str">
        <f>IF(N6="","",IF(OR(H6="収益",H6="キャッシュイン"),IF(N6&gt;=0,"有利","不利"),IF(N6&lt;=0,"有利","不利")))</f>
        <v>有利</v>
      </c>
      <c r="Q6" s="148" t="s">
        <v>120</v>
      </c>
      <c r="R6" s="148" t="s">
        <v>101</v>
      </c>
      <c r="S6" s="314" t="s">
        <v>178</v>
      </c>
      <c r="T6" s="314" t="s">
        <v>179</v>
      </c>
      <c r="U6" s="148" t="str">
        <v>ERP</v>
      </c>
      <c r="V6" s="248" t="n">
        <v>46053</v>
      </c>
      <c r="W6" s="4"/>
      <c r="X6" s="4"/>
      <c r="Y6" s="4"/>
      <c r="Z6" s="4"/>
    </row>
    <row r="7" ht="20" customHeight="true">
      <c r="A7" s="285" t="n">
        <f>IF(B7="","",ROW()-5)</f>
        <v>2</v>
      </c>
      <c r="B7" s="237" t="n">
        <v>46034</v>
      </c>
      <c r="C7" s="291" t="str">
        <f>IF(B7="","",TEXT(B7,"yyyy-mm"))</f>
        <v>2026-01</v>
      </c>
      <c r="D7" s="149" t="s">
        <v>92</v>
      </c>
      <c r="E7" s="149" t="s">
        <v>124</v>
      </c>
      <c r="F7" s="149" t="s">
        <v>154</v>
      </c>
      <c r="G7" s="149" t="s">
        <v>97</v>
      </c>
      <c r="H7" s="149" t="s">
        <v>107</v>
      </c>
      <c r="I7" s="149" t="str">
        <v>直接材料</v>
      </c>
      <c r="J7" s="149" t="s">
        <v>99</v>
      </c>
      <c r="K7" s="243" t="n">
        <v>480000</v>
      </c>
      <c r="L7" s="243" t="n">
        <v>510000</v>
      </c>
      <c r="M7" s="243" t="n">
        <v>505000</v>
      </c>
      <c r="N7" s="299" t="n">
        <f>IF(OR(K7="",L7=""),"",L7-K7)</f>
        <v>30000</v>
      </c>
      <c r="O7" s="300" t="n">
        <f>IFERROR(N7/K7,"")</f>
        <v>0.0625</v>
      </c>
      <c r="P7" s="301" t="str">
        <f>IF(N7="","",IF(OR(H7="収益",H7="キャッシュイン"),IF(N7&gt;=0,"有利","不利"),IF(N7&lt;=0,"有利","不利")))</f>
        <v>不利</v>
      </c>
      <c r="Q7" s="149" t="s">
        <v>129</v>
      </c>
      <c r="R7" s="149" t="s">
        <v>140</v>
      </c>
      <c r="S7" s="315" t="s">
        <v>180</v>
      </c>
      <c r="T7" s="315" t="s">
        <v>181</v>
      </c>
      <c r="U7" s="149" t="str">
        <v>ERP</v>
      </c>
      <c r="V7" s="249" t="n">
        <v>46053</v>
      </c>
      <c r="W7" s="4"/>
      <c r="X7" s="4"/>
      <c r="Y7" s="4"/>
      <c r="Z7" s="4"/>
    </row>
    <row r="8" ht="20" customHeight="true">
      <c r="A8" s="285" t="n">
        <f>IF(B8="","",ROW()-5)</f>
        <v>3</v>
      </c>
      <c r="B8" s="237" t="n">
        <v>46042</v>
      </c>
      <c r="C8" s="291" t="str">
        <f>IF(B8="","",TEXT(B8,"yyyy-mm"))</f>
        <v>2026-01</v>
      </c>
      <c r="D8" s="149" t="s">
        <v>92</v>
      </c>
      <c r="E8" s="149" t="s">
        <v>133</v>
      </c>
      <c r="F8" s="149" t="s">
        <v>105</v>
      </c>
      <c r="G8" s="149" t="s">
        <v>117</v>
      </c>
      <c r="H8" s="149" t="s">
        <v>118</v>
      </c>
      <c r="I8" s="149" t="s">
        <v>137</v>
      </c>
      <c r="J8" s="149" t="s">
        <v>148</v>
      </c>
      <c r="K8" s="243" t="n">
        <v>180000</v>
      </c>
      <c r="L8" s="243" t="n">
        <v>165000</v>
      </c>
      <c r="M8" s="243" t="n">
        <v>190000</v>
      </c>
      <c r="N8" s="299" t="n">
        <f>IF(OR(K8="",L8=""),"",L8-K8)</f>
        <v>-15000</v>
      </c>
      <c r="O8" s="300" t="n">
        <f>IFERROR(N8/K8,"")</f>
        <v>-0.08333333333333333</v>
      </c>
      <c r="P8" s="301" t="str">
        <f>IF(N8="","",IF(OR(H8="収益",H8="キャッシュイン"),IF(N8&gt;=0,"有利","不利"),IF(N8&lt;=0,"有利","不利")))</f>
        <v>有利</v>
      </c>
      <c r="Q8" s="149" t="s">
        <v>120</v>
      </c>
      <c r="R8" s="149" t="s">
        <v>121</v>
      </c>
      <c r="S8" s="315" t="s">
        <v>182</v>
      </c>
      <c r="T8" s="315" t="s">
        <v>183</v>
      </c>
      <c r="U8" s="149" t="s">
        <v>184</v>
      </c>
      <c r="V8" s="249" t="n">
        <v>46053</v>
      </c>
      <c r="W8" s="4"/>
      <c r="X8" s="4"/>
      <c r="Y8" s="4"/>
      <c r="Z8" s="4"/>
    </row>
    <row r="9" ht="20" customHeight="true">
      <c r="A9" s="285" t="n">
        <f>IF(B9="","",ROW()-5)</f>
        <v>4</v>
      </c>
      <c r="B9" s="237" t="n">
        <v>46047</v>
      </c>
      <c r="C9" s="291" t="str">
        <f>IF(B9="","",TEXT(B9,"yyyy-mm"))</f>
        <v>2026-01</v>
      </c>
      <c r="D9" s="149" t="s">
        <v>92</v>
      </c>
      <c r="E9" s="149" t="s">
        <v>133</v>
      </c>
      <c r="F9" s="149" t="str">
        <v>IT部</v>
      </c>
      <c r="G9" s="149" t="s">
        <v>135</v>
      </c>
      <c r="H9" s="149" t="s">
        <v>54</v>
      </c>
      <c r="I9" s="149" t="s">
        <v>160</v>
      </c>
      <c r="J9" s="149" t="s">
        <v>148</v>
      </c>
      <c r="K9" s="243" t="n">
        <v>300000</v>
      </c>
      <c r="L9" s="243" t="n">
        <v>280000</v>
      </c>
      <c r="M9" s="243" t="n">
        <v>320000</v>
      </c>
      <c r="N9" s="299" t="n">
        <f>IF(OR(K9="",L9=""),"",L9-K9)</f>
        <v>-20000</v>
      </c>
      <c r="O9" s="300" t="n">
        <f>IFERROR(N9/K9,"")</f>
        <v>-0.06666666666666667</v>
      </c>
      <c r="P9" s="301" t="str">
        <f>IF(N9="","",IF(OR(H9="収益",H9="キャッシュイン"),IF(N9&gt;=0,"有利","不利"),IF(N9&lt;=0,"有利","不利")))</f>
        <v>有利</v>
      </c>
      <c r="Q9" s="149" t="s">
        <v>110</v>
      </c>
      <c r="R9" s="149" t="s">
        <v>130</v>
      </c>
      <c r="S9" s="315" t="s">
        <v>185</v>
      </c>
      <c r="T9" s="315" t="s">
        <v>186</v>
      </c>
      <c r="U9" s="149" t="s">
        <v>187</v>
      </c>
      <c r="V9" s="249" t="n">
        <v>46053</v>
      </c>
      <c r="W9" s="4"/>
      <c r="X9" s="4"/>
      <c r="Y9" s="4"/>
      <c r="Z9" s="4"/>
    </row>
    <row r="10" ht="20" customHeight="true">
      <c r="A10" s="285" t="n">
        <f>IF(B10="","",ROW()-5)</f>
        <v>5</v>
      </c>
      <c r="B10" s="237" t="n">
        <v>46057</v>
      </c>
      <c r="C10" s="291" t="str">
        <f>IF(B10="","",TEXT(B10,"yyyy-mm"))</f>
        <v>2026-02</v>
      </c>
      <c r="D10" s="149" t="s">
        <v>103</v>
      </c>
      <c r="E10" s="149" t="s">
        <v>104</v>
      </c>
      <c r="F10" s="149" t="s">
        <v>96</v>
      </c>
      <c r="G10" s="149" t="s">
        <v>97</v>
      </c>
      <c r="H10" s="149" t="s">
        <v>52</v>
      </c>
      <c r="I10" s="149" t="s">
        <v>108</v>
      </c>
      <c r="J10" s="149" t="s">
        <v>99</v>
      </c>
      <c r="K10" s="243" t="n">
        <v>900000</v>
      </c>
      <c r="L10" s="243" t="n">
        <v>860000</v>
      </c>
      <c r="M10" s="243" t="n">
        <v>920000</v>
      </c>
      <c r="N10" s="299" t="n">
        <f>IF(OR(K10="",L10=""),"",L10-K10)</f>
        <v>-40000</v>
      </c>
      <c r="O10" s="300" t="n">
        <f>IFERROR(N10/K10,"")</f>
        <v>-0.044444444444444446</v>
      </c>
      <c r="P10" s="301" t="str">
        <f>IF(N10="","",IF(OR(H10="収益",H10="キャッシュイン"),IF(N10&gt;=0,"有利","不利"),IF(N10&lt;=0,"有利","不利")))</f>
        <v>不利</v>
      </c>
      <c r="Q10" s="149" t="s">
        <v>110</v>
      </c>
      <c r="R10" s="149" t="s">
        <v>101</v>
      </c>
      <c r="S10" s="315" t="s">
        <v>188</v>
      </c>
      <c r="T10" s="315" t="s">
        <v>189</v>
      </c>
      <c r="U10" s="149" t="str">
        <v>CRM</v>
      </c>
      <c r="V10" s="249" t="n">
        <v>46081</v>
      </c>
      <c r="W10" s="4"/>
      <c r="X10" s="4"/>
      <c r="Y10" s="4"/>
      <c r="Z10" s="4"/>
    </row>
    <row r="11" ht="20" customHeight="true">
      <c r="A11" s="285" t="n">
        <f>IF(B11="","",ROW()-5)</f>
        <v>6</v>
      </c>
      <c r="B11" s="237" t="n">
        <v>46063</v>
      </c>
      <c r="C11" s="291" t="str">
        <f>IF(B11="","",TEXT(B11,"yyyy-mm"))</f>
        <v>2026-02</v>
      </c>
      <c r="D11" s="149" t="s">
        <v>103</v>
      </c>
      <c r="E11" s="149" t="s">
        <v>133</v>
      </c>
      <c r="F11" s="149" t="s">
        <v>134</v>
      </c>
      <c r="G11" s="149" t="s">
        <v>155</v>
      </c>
      <c r="H11" s="149" t="s">
        <v>118</v>
      </c>
      <c r="I11" s="149" t="s">
        <v>147</v>
      </c>
      <c r="J11" s="149" t="s">
        <v>99</v>
      </c>
      <c r="K11" s="243" t="n">
        <v>620000</v>
      </c>
      <c r="L11" s="243" t="n">
        <v>615000</v>
      </c>
      <c r="M11" s="243" t="n">
        <v>620000</v>
      </c>
      <c r="N11" s="299" t="n">
        <f>IF(OR(K11="",L11=""),"",L11-K11)</f>
        <v>-5000</v>
      </c>
      <c r="O11" s="300" t="n">
        <f>IFERROR(N11/K11,"")</f>
        <v>-0.008064516129032258</v>
      </c>
      <c r="P11" s="301" t="str">
        <f>IF(N11="","",IF(OR(H11="収益",H11="キャッシュイン"),IF(N11&gt;=0,"有利","不利"),IF(N11&lt;=0,"有利","不利")))</f>
        <v>有利</v>
      </c>
      <c r="Q11" s="149" t="s">
        <v>139</v>
      </c>
      <c r="R11" s="149" t="str">
        <v>HRBP</v>
      </c>
      <c r="S11" s="315" t="s">
        <v>190</v>
      </c>
      <c r="T11" s="315" t="s">
        <v>191</v>
      </c>
      <c r="U11" s="149" t="s">
        <v>192</v>
      </c>
      <c r="V11" s="249" t="n">
        <v>46081</v>
      </c>
      <c r="W11" s="4"/>
      <c r="X11" s="4"/>
      <c r="Y11" s="4"/>
      <c r="Z11" s="4"/>
    </row>
    <row r="12" ht="20" customHeight="true">
      <c r="A12" s="285" t="n">
        <f>IF(B12="","",ROW()-5)</f>
        <v>7</v>
      </c>
      <c r="B12" s="237" t="n">
        <v>46071</v>
      </c>
      <c r="C12" s="291" t="str">
        <f>IF(B12="","",TEXT(B12,"yyyy-mm"))</f>
        <v>2026-02</v>
      </c>
      <c r="D12" s="149" t="s">
        <v>114</v>
      </c>
      <c r="E12" s="149" t="s">
        <v>115</v>
      </c>
      <c r="F12" s="149" t="s">
        <v>116</v>
      </c>
      <c r="G12" s="149" t="s">
        <v>97</v>
      </c>
      <c r="H12" s="149" t="s">
        <v>107</v>
      </c>
      <c r="I12" s="149" t="s">
        <v>159</v>
      </c>
      <c r="J12" s="149" t="s">
        <v>99</v>
      </c>
      <c r="K12" s="243" t="n">
        <v>260000</v>
      </c>
      <c r="L12" s="243" t="n">
        <v>310000</v>
      </c>
      <c r="M12" s="243" t="n">
        <v>315000</v>
      </c>
      <c r="N12" s="299" t="n">
        <f>IF(OR(K12="",L12=""),"",L12-K12)</f>
        <v>50000</v>
      </c>
      <c r="O12" s="300" t="n">
        <f>IFERROR(N12/K12,"")</f>
        <v>0.19230769230769232</v>
      </c>
      <c r="P12" s="301" t="str">
        <f>IF(N12="","",IF(OR(H12="収益",H12="キャッシュイン"),IF(N12&gt;=0,"有利","不利"),IF(N12&lt;=0,"有利","不利")))</f>
        <v>不利</v>
      </c>
      <c r="Q12" s="149" t="s">
        <v>129</v>
      </c>
      <c r="R12" s="149" t="s">
        <v>153</v>
      </c>
      <c r="S12" s="315" t="s">
        <v>193</v>
      </c>
      <c r="T12" s="315" t="s">
        <v>194</v>
      </c>
      <c r="U12" s="149" t="str">
        <v>WMS</v>
      </c>
      <c r="V12" s="249" t="n">
        <v>46081</v>
      </c>
      <c r="W12" s="4"/>
      <c r="X12" s="4"/>
      <c r="Y12" s="4"/>
      <c r="Z12" s="4"/>
    </row>
    <row r="13" ht="20" customHeight="true">
      <c r="A13" s="285" t="n">
        <f>IF(B13="","",ROW()-5)</f>
        <v>8</v>
      </c>
      <c r="B13" s="237" t="n">
        <v>46083</v>
      </c>
      <c r="C13" s="291" t="str">
        <f>IF(B13="","",TEXT(B13,"yyyy-mm"))</f>
        <v>2026-03</v>
      </c>
      <c r="D13" s="149" t="s">
        <v>114</v>
      </c>
      <c r="E13" s="149" t="s">
        <v>115</v>
      </c>
      <c r="F13" s="149" t="s">
        <v>96</v>
      </c>
      <c r="G13" s="149" t="s">
        <v>117</v>
      </c>
      <c r="H13" s="149" t="s">
        <v>52</v>
      </c>
      <c r="I13" s="149" t="s">
        <v>98</v>
      </c>
      <c r="J13" s="149" t="s">
        <v>128</v>
      </c>
      <c r="K13" s="243" t="n">
        <v>1500000</v>
      </c>
      <c r="L13" s="243" t="n">
        <v>1680000</v>
      </c>
      <c r="M13" s="243" t="n">
        <v>1700000</v>
      </c>
      <c r="N13" s="299" t="n">
        <f>IF(OR(K13="",L13=""),"",L13-K13)</f>
        <v>180000</v>
      </c>
      <c r="O13" s="300" t="n">
        <f>IFERROR(N13/K13,"")</f>
        <v>0.12</v>
      </c>
      <c r="P13" s="301" t="str">
        <f>IF(N13="","",IF(OR(H13="収益",H13="キャッシュイン"),IF(N13&gt;=0,"有利","不利"),IF(N13&lt;=0,"有利","不利")))</f>
        <v>有利</v>
      </c>
      <c r="Q13" s="149" t="s">
        <v>120</v>
      </c>
      <c r="R13" s="149" t="s">
        <v>101</v>
      </c>
      <c r="S13" s="315" t="s">
        <v>195</v>
      </c>
      <c r="T13" s="315" t="s">
        <v>196</v>
      </c>
      <c r="U13" s="149" t="str">
        <v>ERP</v>
      </c>
      <c r="V13" s="249" t="n">
        <v>46112</v>
      </c>
      <c r="W13" s="4"/>
      <c r="X13" s="4"/>
      <c r="Y13" s="4"/>
      <c r="Z13" s="4"/>
    </row>
    <row r="14" ht="20" customHeight="true">
      <c r="A14" s="285" t="n">
        <f>IF(B14="","",ROW()-5)</f>
        <v>9</v>
      </c>
      <c r="B14" s="237" t="n">
        <v>46088</v>
      </c>
      <c r="C14" s="291" t="str">
        <f>IF(B14="","",TEXT(B14,"yyyy-mm"))</f>
        <v>2026-03</v>
      </c>
      <c r="D14" s="149" t="s">
        <v>92</v>
      </c>
      <c r="E14" s="149" t="s">
        <v>133</v>
      </c>
      <c r="F14" s="149" t="str">
        <v>IT部</v>
      </c>
      <c r="G14" s="149" t="s">
        <v>106</v>
      </c>
      <c r="H14" s="149" t="s">
        <v>118</v>
      </c>
      <c r="I14" s="149" t="s">
        <v>152</v>
      </c>
      <c r="J14" s="149" t="s">
        <v>148</v>
      </c>
      <c r="K14" s="243" t="n">
        <v>240000</v>
      </c>
      <c r="L14" s="243" t="n">
        <v>245000</v>
      </c>
      <c r="M14" s="243" t="n">
        <v>245000</v>
      </c>
      <c r="N14" s="299" t="n">
        <f>IF(OR(K14="",L14=""),"",L14-K14)</f>
        <v>5000</v>
      </c>
      <c r="O14" s="300" t="n">
        <f>IFERROR(N14/K14,"")</f>
        <v>0.020833333333333332</v>
      </c>
      <c r="P14" s="301" t="str">
        <f>IF(N14="","",IF(OR(H14="収益",H14="キャッシュイン"),IF(N14&gt;=0,"有利","不利"),IF(N14&lt;=0,"有利","不利")))</f>
        <v>不利</v>
      </c>
      <c r="Q14" s="149" t="s">
        <v>100</v>
      </c>
      <c r="R14" s="149" t="s">
        <v>130</v>
      </c>
      <c r="S14" s="315" t="s">
        <v>197</v>
      </c>
      <c r="T14" s="315" t="s">
        <v>198</v>
      </c>
      <c r="U14" s="149" t="s">
        <v>199</v>
      </c>
      <c r="V14" s="249" t="n">
        <v>46112</v>
      </c>
      <c r="W14" s="4"/>
      <c r="X14" s="4"/>
      <c r="Y14" s="4"/>
      <c r="Z14" s="4"/>
    </row>
    <row r="15" ht="20" customHeight="true">
      <c r="A15" s="285" t="n">
        <f>IF(B15="","",ROW()-5)</f>
        <v>10</v>
      </c>
      <c r="B15" s="237" t="n">
        <v>46096</v>
      </c>
      <c r="C15" s="291" t="str">
        <f>IF(B15="","",TEXT(B15,"yyyy-mm"))</f>
        <v>2026-03</v>
      </c>
      <c r="D15" s="149" t="s">
        <v>123</v>
      </c>
      <c r="E15" s="149" t="s">
        <v>104</v>
      </c>
      <c r="F15" s="149" t="s">
        <v>125</v>
      </c>
      <c r="G15" s="149" t="s">
        <v>117</v>
      </c>
      <c r="H15" s="149" t="s">
        <v>118</v>
      </c>
      <c r="I15" s="149" t="s">
        <v>127</v>
      </c>
      <c r="J15" s="149" t="s">
        <v>128</v>
      </c>
      <c r="K15" s="243" t="n">
        <v>380000</v>
      </c>
      <c r="L15" s="243" t="n">
        <v>410000</v>
      </c>
      <c r="M15" s="243" t="n">
        <v>420000</v>
      </c>
      <c r="N15" s="299" t="n">
        <f>IF(OR(K15="",L15=""),"",L15-K15)</f>
        <v>30000</v>
      </c>
      <c r="O15" s="300" t="n">
        <f>IFERROR(N15/K15,"")</f>
        <v>0.07894736842105263</v>
      </c>
      <c r="P15" s="301" t="str">
        <f>IF(N15="","",IF(OR(H15="収益",H15="キャッシュイン"),IF(N15&gt;=0,"有利","不利"),IF(N15&lt;=0,"有利","不利")))</f>
        <v>不利</v>
      </c>
      <c r="Q15" s="149" t="s">
        <v>110</v>
      </c>
      <c r="R15" s="149" t="s">
        <v>111</v>
      </c>
      <c r="S15" s="315" t="s">
        <v>200</v>
      </c>
      <c r="T15" s="315" t="s">
        <v>201</v>
      </c>
      <c r="U15" s="149" t="s">
        <v>202</v>
      </c>
      <c r="V15" s="249" t="n">
        <v>46112</v>
      </c>
      <c r="W15" s="4"/>
      <c r="X15" s="4"/>
      <c r="Y15" s="4"/>
      <c r="Z15" s="4"/>
    </row>
    <row r="16" ht="20" customHeight="true">
      <c r="A16" s="285" t="n">
        <f>IF(B16="","",ROW()-5)</f>
        <v>11</v>
      </c>
      <c r="B16" s="237" t="n">
        <v>46117</v>
      </c>
      <c r="C16" s="291" t="str">
        <f>IF(B16="","",TEXT(B16,"yyyy-mm"))</f>
        <v>2026-04</v>
      </c>
      <c r="D16" s="149" t="s">
        <v>103</v>
      </c>
      <c r="E16" s="149" t="s">
        <v>95</v>
      </c>
      <c r="F16" s="149" t="s">
        <v>116</v>
      </c>
      <c r="G16" s="149" t="s">
        <v>126</v>
      </c>
      <c r="H16" s="149" t="s">
        <v>54</v>
      </c>
      <c r="I16" s="149" t="s">
        <v>160</v>
      </c>
      <c r="J16" s="149" t="s">
        <v>148</v>
      </c>
      <c r="K16" s="243" t="n">
        <v>750000</v>
      </c>
      <c r="L16" s="243" t="n">
        <v>820000</v>
      </c>
      <c r="M16" s="243" t="n">
        <v>830000</v>
      </c>
      <c r="N16" s="299" t="n">
        <f>IF(OR(K16="",L16=""),"",L16-K16)</f>
        <v>70000</v>
      </c>
      <c r="O16" s="300" t="n">
        <f>IFERROR(N16/K16,"")</f>
        <v>0.09333333333333334</v>
      </c>
      <c r="P16" s="301" t="str">
        <f>IF(N16="","",IF(OR(H16="収益",H16="キャッシュイン"),IF(N16&gt;=0,"有利","不利"),IF(N16&lt;=0,"有利","不利")))</f>
        <v>不利</v>
      </c>
      <c r="Q16" s="149" t="s">
        <v>129</v>
      </c>
      <c r="R16" s="149" t="s">
        <v>130</v>
      </c>
      <c r="S16" s="315" t="s">
        <v>203</v>
      </c>
      <c r="T16" s="315" t="s">
        <v>204</v>
      </c>
      <c r="U16" s="149" t="s">
        <v>187</v>
      </c>
      <c r="V16" s="249" t="n">
        <v>46142</v>
      </c>
      <c r="W16" s="4"/>
      <c r="X16" s="4"/>
      <c r="Y16" s="4"/>
      <c r="Z16" s="4"/>
    </row>
    <row r="17" ht="20" customHeight="true">
      <c r="A17" s="285" t="n">
        <f>IF(B17="","",ROW()-5)</f>
        <v>12</v>
      </c>
      <c r="B17" s="237" t="n">
        <v>46124</v>
      </c>
      <c r="C17" s="291" t="str">
        <f>IF(B17="","",TEXT(B17,"yyyy-mm"))</f>
        <v>2026-04</v>
      </c>
      <c r="D17" s="149" t="s">
        <v>103</v>
      </c>
      <c r="E17" s="149" t="s">
        <v>95</v>
      </c>
      <c r="F17" s="149" t="s">
        <v>105</v>
      </c>
      <c r="G17" s="149" t="s">
        <v>126</v>
      </c>
      <c r="H17" s="149" t="s">
        <v>118</v>
      </c>
      <c r="I17" s="149" t="s">
        <v>137</v>
      </c>
      <c r="J17" s="149" t="s">
        <v>148</v>
      </c>
      <c r="K17" s="243" t="n">
        <v>220000</v>
      </c>
      <c r="L17" s="243" t="n">
        <v>210000</v>
      </c>
      <c r="M17" s="243" t="n">
        <v>225000</v>
      </c>
      <c r="N17" s="299" t="n">
        <f>IF(OR(K17="",L17=""),"",L17-K17)</f>
        <v>-10000</v>
      </c>
      <c r="O17" s="300" t="n">
        <f>IFERROR(N17/K17,"")</f>
        <v>-0.045454545454545456</v>
      </c>
      <c r="P17" s="301" t="str">
        <f>IF(N17="","",IF(OR(H17="収益",H17="キャッシュイン"),IF(N17&gt;=0,"有利","不利"),IF(N17&lt;=0,"有利","不利")))</f>
        <v>有利</v>
      </c>
      <c r="Q17" s="149" t="s">
        <v>120</v>
      </c>
      <c r="R17" s="149" t="s">
        <v>121</v>
      </c>
      <c r="S17" s="315" t="s">
        <v>205</v>
      </c>
      <c r="T17" s="315" t="s">
        <v>206</v>
      </c>
      <c r="U17" s="149" t="s">
        <v>184</v>
      </c>
      <c r="V17" s="249" t="n">
        <v>46142</v>
      </c>
      <c r="W17" s="4"/>
      <c r="X17" s="4"/>
      <c r="Y17" s="4"/>
      <c r="Z17" s="4"/>
    </row>
    <row r="18" ht="20" customHeight="true">
      <c r="A18" s="285" t="n">
        <f>IF(B18="","",ROW()-5)</f>
        <v>13</v>
      </c>
      <c r="B18" s="237" t="n">
        <v>46136</v>
      </c>
      <c r="C18" s="291" t="str">
        <f>IF(B18="","",TEXT(B18,"yyyy-mm"))</f>
        <v>2026-04</v>
      </c>
      <c r="D18" s="149" t="s">
        <v>92</v>
      </c>
      <c r="E18" s="149" t="s">
        <v>133</v>
      </c>
      <c r="F18" s="149" t="s">
        <v>144</v>
      </c>
      <c r="G18" s="149" t="s">
        <v>155</v>
      </c>
      <c r="H18" s="149" t="s">
        <v>136</v>
      </c>
      <c r="I18" s="149" t="s">
        <v>108</v>
      </c>
      <c r="J18" s="149" t="s">
        <v>119</v>
      </c>
      <c r="K18" s="243" t="n">
        <v>500000</v>
      </c>
      <c r="L18" s="243" t="n">
        <v>530000</v>
      </c>
      <c r="M18" s="243" t="n">
        <v>535000</v>
      </c>
      <c r="N18" s="299" t="n">
        <f>IF(OR(K18="",L18=""),"",L18-K18)</f>
        <v>30000</v>
      </c>
      <c r="O18" s="300" t="n">
        <f>IFERROR(N18/K18,"")</f>
        <v>0.06</v>
      </c>
      <c r="P18" s="301" t="str">
        <f>IF(N18="","",IF(OR(H18="収益",H18="キャッシュイン"),IF(N18&gt;=0,"有利","不利"),IF(N18&lt;=0,"有利","不利")))</f>
        <v>有利</v>
      </c>
      <c r="Q18" s="149" t="s">
        <v>120</v>
      </c>
      <c r="R18" s="149" t="s">
        <v>111</v>
      </c>
      <c r="S18" s="315" t="s">
        <v>207</v>
      </c>
      <c r="T18" s="315" t="s">
        <v>208</v>
      </c>
      <c r="U18" s="149" t="s">
        <v>209</v>
      </c>
      <c r="V18" s="249" t="n">
        <v>46142</v>
      </c>
      <c r="W18" s="4"/>
      <c r="X18" s="4"/>
      <c r="Y18" s="4"/>
      <c r="Z18" s="4"/>
    </row>
    <row r="19" ht="20" customHeight="true">
      <c r="A19" s="285" t="n">
        <f>IF(B19="","",ROW()-5)</f>
        <v>14</v>
      </c>
      <c r="B19" s="237" t="n">
        <v>46148</v>
      </c>
      <c r="C19" s="291" t="str">
        <f>IF(B19="","",TEXT(B19,"yyyy-mm"))</f>
        <v>2026-05</v>
      </c>
      <c r="D19" s="149" t="s">
        <v>114</v>
      </c>
      <c r="E19" s="149" t="s">
        <v>115</v>
      </c>
      <c r="F19" s="149" t="s">
        <v>96</v>
      </c>
      <c r="G19" s="149" t="s">
        <v>97</v>
      </c>
      <c r="H19" s="149" t="s">
        <v>52</v>
      </c>
      <c r="I19" s="149" t="s">
        <v>98</v>
      </c>
      <c r="J19" s="149" t="s">
        <v>99</v>
      </c>
      <c r="K19" s="243" t="n">
        <v>1450000</v>
      </c>
      <c r="L19" s="243" t="n">
        <v>1390000</v>
      </c>
      <c r="M19" s="243" t="n">
        <v>1500000</v>
      </c>
      <c r="N19" s="299" t="n">
        <f>IF(OR(K19="",L19=""),"",L19-K19)</f>
        <v>-60000</v>
      </c>
      <c r="O19" s="300" t="n">
        <f>IFERROR(N19/K19,"")</f>
        <v>-0.041379310344827586</v>
      </c>
      <c r="P19" s="301" t="str">
        <f>IF(N19="","",IF(OR(H19="収益",H19="キャッシュイン"),IF(N19&gt;=0,"有利","不利"),IF(N19&lt;=0,"有利","不利")))</f>
        <v>不利</v>
      </c>
      <c r="Q19" s="149" t="s">
        <v>110</v>
      </c>
      <c r="R19" s="149" t="s">
        <v>101</v>
      </c>
      <c r="S19" s="315" t="s">
        <v>210</v>
      </c>
      <c r="T19" s="315" t="s">
        <v>211</v>
      </c>
      <c r="U19" s="149" t="str">
        <v>BI</v>
      </c>
      <c r="V19" s="249" t="n">
        <v>46173</v>
      </c>
      <c r="W19" s="4"/>
      <c r="X19" s="4"/>
      <c r="Y19" s="4"/>
      <c r="Z19" s="4"/>
    </row>
    <row r="20" ht="20" customHeight="true">
      <c r="A20" s="285" t="n">
        <f>IF(B20="","",ROW()-5)</f>
        <v>15</v>
      </c>
      <c r="B20" s="237" t="n">
        <v>46152</v>
      </c>
      <c r="C20" s="291" t="str">
        <f>IF(B20="","",TEXT(B20,"yyyy-mm"))</f>
        <v>2026-05</v>
      </c>
      <c r="D20" s="149" t="s">
        <v>114</v>
      </c>
      <c r="E20" s="149" t="s">
        <v>115</v>
      </c>
      <c r="F20" s="149" t="s">
        <v>105</v>
      </c>
      <c r="G20" s="149" t="s">
        <v>97</v>
      </c>
      <c r="H20" s="149" t="s">
        <v>118</v>
      </c>
      <c r="I20" s="149" t="s">
        <v>137</v>
      </c>
      <c r="J20" s="149" t="s">
        <v>99</v>
      </c>
      <c r="K20" s="243" t="n">
        <v>300000</v>
      </c>
      <c r="L20" s="243" t="n">
        <v>345000</v>
      </c>
      <c r="M20" s="243" t="n">
        <v>350000</v>
      </c>
      <c r="N20" s="299" t="n">
        <f>IF(OR(K20="",L20=""),"",L20-K20)</f>
        <v>45000</v>
      </c>
      <c r="O20" s="300" t="n">
        <f>IFERROR(N20/K20,"")</f>
        <v>0.15</v>
      </c>
      <c r="P20" s="301" t="str">
        <f>IF(N20="","",IF(OR(H20="収益",H20="キャッシュイン"),IF(N20&gt;=0,"有利","不利"),IF(N20&lt;=0,"有利","不利")))</f>
        <v>不利</v>
      </c>
      <c r="Q20" s="149" t="s">
        <v>129</v>
      </c>
      <c r="R20" s="149" t="s">
        <v>121</v>
      </c>
      <c r="S20" s="315" t="s">
        <v>212</v>
      </c>
      <c r="T20" s="315" t="s">
        <v>213</v>
      </c>
      <c r="U20" s="149" t="s">
        <v>184</v>
      </c>
      <c r="V20" s="249" t="n">
        <v>46173</v>
      </c>
      <c r="W20" s="4"/>
      <c r="X20" s="4"/>
      <c r="Y20" s="4"/>
      <c r="Z20" s="4"/>
    </row>
    <row r="21" ht="20" customHeight="true">
      <c r="A21" s="285" t="n">
        <f>IF(B21="","",ROW()-5)</f>
        <v>16</v>
      </c>
      <c r="B21" s="237" t="n">
        <v>46162</v>
      </c>
      <c r="C21" s="291" t="str">
        <f>IF(B21="","",TEXT(B21,"yyyy-mm"))</f>
        <v>2026-05</v>
      </c>
      <c r="D21" s="149" t="s">
        <v>132</v>
      </c>
      <c r="E21" s="149" t="s">
        <v>133</v>
      </c>
      <c r="F21" s="149" t="s">
        <v>144</v>
      </c>
      <c r="G21" s="149" t="s">
        <v>151</v>
      </c>
      <c r="H21" s="149" t="s">
        <v>118</v>
      </c>
      <c r="I21" s="149" t="s">
        <v>162</v>
      </c>
      <c r="J21" s="149" t="s">
        <v>109</v>
      </c>
      <c r="K21" s="243" t="n">
        <v>140000</v>
      </c>
      <c r="L21" s="243" t="n">
        <v>130000</v>
      </c>
      <c r="M21" s="243" t="n">
        <v>135000</v>
      </c>
      <c r="N21" s="299" t="n">
        <f>IF(OR(K21="",L21=""),"",L21-K21)</f>
        <v>-10000</v>
      </c>
      <c r="O21" s="300" t="n">
        <f>IFERROR(N21/K21,"")</f>
        <v>-0.07142857142857142</v>
      </c>
      <c r="P21" s="301" t="str">
        <f>IF(N21="","",IF(OR(H21="収益",H21="キャッシュイン"),IF(N21&gt;=0,"有利","不利"),IF(N21&lt;=0,"有利","不利")))</f>
        <v>有利</v>
      </c>
      <c r="Q21" s="149" t="s">
        <v>139</v>
      </c>
      <c r="R21" s="149" t="s">
        <v>111</v>
      </c>
      <c r="S21" s="315" t="s">
        <v>214</v>
      </c>
      <c r="T21" s="315" t="s">
        <v>215</v>
      </c>
      <c r="U21" s="149" t="str">
        <v>ERP</v>
      </c>
      <c r="V21" s="249" t="n">
        <v>46173</v>
      </c>
      <c r="W21" s="4"/>
      <c r="X21" s="4"/>
      <c r="Y21" s="4"/>
      <c r="Z21" s="4"/>
    </row>
    <row r="22" ht="20" customHeight="true">
      <c r="A22" s="285" t="n">
        <f>IF(B22="","",ROW()-5)</f>
        <v>17</v>
      </c>
      <c r="B22" s="237" t="n">
        <v>46176</v>
      </c>
      <c r="C22" s="291" t="str">
        <f>IF(B22="","",TEXT(B22,"yyyy-mm"))</f>
        <v>2026-06</v>
      </c>
      <c r="D22" s="149" t="s">
        <v>92</v>
      </c>
      <c r="E22" s="149" t="s">
        <v>124</v>
      </c>
      <c r="F22" s="149" t="s">
        <v>116</v>
      </c>
      <c r="G22" s="149" t="s">
        <v>145</v>
      </c>
      <c r="H22" s="149" t="s">
        <v>54</v>
      </c>
      <c r="I22" s="149" t="s">
        <v>160</v>
      </c>
      <c r="J22" s="149" t="s">
        <v>148</v>
      </c>
      <c r="K22" s="243" t="n">
        <v>1000000</v>
      </c>
      <c r="L22" s="243" t="n">
        <v>950000</v>
      </c>
      <c r="M22" s="243" t="n">
        <v>980000</v>
      </c>
      <c r="N22" s="299" t="n">
        <f>IF(OR(K22="",L22=""),"",L22-K22)</f>
        <v>-50000</v>
      </c>
      <c r="O22" s="300" t="n">
        <f>IFERROR(N22/K22,"")</f>
        <v>-0.05</v>
      </c>
      <c r="P22" s="301" t="str">
        <f>IF(N22="","",IF(OR(H22="収益",H22="キャッシュイン"),IF(N22&gt;=0,"有利","不利"),IF(N22&lt;=0,"有利","不利")))</f>
        <v>有利</v>
      </c>
      <c r="Q22" s="149" t="s">
        <v>120</v>
      </c>
      <c r="R22" s="149" t="s">
        <v>130</v>
      </c>
      <c r="S22" s="315" t="s">
        <v>216</v>
      </c>
      <c r="T22" s="315" t="s">
        <v>217</v>
      </c>
      <c r="U22" s="149" t="s">
        <v>187</v>
      </c>
      <c r="V22" s="249" t="n">
        <v>46203</v>
      </c>
      <c r="W22" s="4"/>
      <c r="X22" s="4"/>
      <c r="Y22" s="4"/>
      <c r="Z22" s="4"/>
    </row>
    <row r="23" ht="20" customHeight="true">
      <c r="A23" s="285" t="n">
        <f>IF(B23="","",ROW()-5)</f>
        <v>18</v>
      </c>
      <c r="B23" s="237" t="n">
        <v>46182</v>
      </c>
      <c r="C23" s="291" t="str">
        <f>IF(B23="","",TEXT(B23,"yyyy-mm"))</f>
        <v>2026-06</v>
      </c>
      <c r="D23" s="149" t="s">
        <v>92</v>
      </c>
      <c r="E23" s="149" t="s">
        <v>124</v>
      </c>
      <c r="F23" s="149" t="s">
        <v>154</v>
      </c>
      <c r="G23" s="149" t="s">
        <v>97</v>
      </c>
      <c r="H23" s="149" t="s">
        <v>107</v>
      </c>
      <c r="I23" s="149" t="str">
        <v>直接材料</v>
      </c>
      <c r="J23" s="149" t="s">
        <v>99</v>
      </c>
      <c r="K23" s="243" t="n">
        <v>520000</v>
      </c>
      <c r="L23" s="243" t="n">
        <v>500000</v>
      </c>
      <c r="M23" s="243" t="n">
        <v>515000</v>
      </c>
      <c r="N23" s="299" t="n">
        <f>IF(OR(K23="",L23=""),"",L23-K23)</f>
        <v>-20000</v>
      </c>
      <c r="O23" s="300" t="n">
        <f>IFERROR(N23/K23,"")</f>
        <v>-0.038461538461538464</v>
      </c>
      <c r="P23" s="301" t="str">
        <f>IF(N23="","",IF(OR(H23="収益",H23="キャッシュイン"),IF(N23&gt;=0,"有利","不利"),IF(N23&lt;=0,"有利","不利")))</f>
        <v>有利</v>
      </c>
      <c r="Q23" s="149" t="s">
        <v>139</v>
      </c>
      <c r="R23" s="149" t="s">
        <v>140</v>
      </c>
      <c r="S23" s="315" t="s">
        <v>218</v>
      </c>
      <c r="T23" s="315" t="s">
        <v>219</v>
      </c>
      <c r="U23" s="149" t="str">
        <v>ERP</v>
      </c>
      <c r="V23" s="249" t="n">
        <v>46203</v>
      </c>
      <c r="W23" s="4"/>
      <c r="X23" s="4"/>
      <c r="Y23" s="4"/>
      <c r="Z23" s="4"/>
    </row>
    <row r="24" ht="20" customHeight="true">
      <c r="A24" s="285" t="n">
        <f>IF(B24="","",ROW()-5)</f>
        <v>19</v>
      </c>
      <c r="B24" s="237" t="n">
        <v>46198</v>
      </c>
      <c r="C24" s="291" t="str">
        <f>IF(B24="","",TEXT(B24,"yyyy-mm"))</f>
        <v>2026-06</v>
      </c>
      <c r="D24" s="149" t="s">
        <v>123</v>
      </c>
      <c r="E24" s="149" t="s">
        <v>104</v>
      </c>
      <c r="F24" s="149" t="s">
        <v>96</v>
      </c>
      <c r="G24" s="149" t="s">
        <v>97</v>
      </c>
      <c r="H24" s="149" t="s">
        <v>52</v>
      </c>
      <c r="I24" s="149" t="s">
        <v>108</v>
      </c>
      <c r="J24" s="149" t="s">
        <v>99</v>
      </c>
      <c r="K24" s="243" t="n">
        <v>880000</v>
      </c>
      <c r="L24" s="243" t="n">
        <v>910000</v>
      </c>
      <c r="M24" s="243" t="n">
        <v>920000</v>
      </c>
      <c r="N24" s="299" t="n">
        <f>IF(OR(K24="",L24=""),"",L24-K24)</f>
        <v>30000</v>
      </c>
      <c r="O24" s="300" t="n">
        <f>IFERROR(N24/K24,"")</f>
        <v>0.03409090909090909</v>
      </c>
      <c r="P24" s="301" t="str">
        <f>IF(N24="","",IF(OR(H24="収益",H24="キャッシュイン"),IF(N24&gt;=0,"有利","不利"),IF(N24&lt;=0,"有利","不利")))</f>
        <v>有利</v>
      </c>
      <c r="Q24" s="149" t="s">
        <v>120</v>
      </c>
      <c r="R24" s="149" t="s">
        <v>101</v>
      </c>
      <c r="S24" s="315" t="s">
        <v>220</v>
      </c>
      <c r="T24" s="315" t="s">
        <v>221</v>
      </c>
      <c r="U24" s="149" t="str">
        <v>CRM</v>
      </c>
      <c r="V24" s="249" t="n">
        <v>46203</v>
      </c>
      <c r="W24" s="4"/>
      <c r="X24" s="4"/>
      <c r="Y24" s="4"/>
      <c r="Z24" s="4"/>
    </row>
    <row r="25" ht="20" customHeight="true">
      <c r="A25" s="285" t="n">
        <f>IF(B25="","",ROW()-5)</f>
        <v>20</v>
      </c>
      <c r="B25" s="237" t="n">
        <v>46205</v>
      </c>
      <c r="C25" s="291" t="str">
        <f>IF(B25="","",TEXT(B25,"yyyy-mm"))</f>
        <v>2026-07</v>
      </c>
      <c r="D25" s="149" t="s">
        <v>132</v>
      </c>
      <c r="E25" s="149" t="s">
        <v>133</v>
      </c>
      <c r="F25" s="149" t="str">
        <v>IT部</v>
      </c>
      <c r="G25" s="149" t="s">
        <v>135</v>
      </c>
      <c r="H25" s="149" t="s">
        <v>146</v>
      </c>
      <c r="I25" s="149" t="s">
        <v>152</v>
      </c>
      <c r="J25" s="149" t="s">
        <v>119</v>
      </c>
      <c r="K25" s="243" t="n">
        <v>260000</v>
      </c>
      <c r="L25" s="243" t="n">
        <v>300000</v>
      </c>
      <c r="M25" s="243" t="n">
        <v>310000</v>
      </c>
      <c r="N25" s="299" t="n">
        <f>IF(OR(K25="",L25=""),"",L25-K25)</f>
        <v>40000</v>
      </c>
      <c r="O25" s="300" t="n">
        <f>IFERROR(N25/K25,"")</f>
        <v>0.15384615384615385</v>
      </c>
      <c r="P25" s="301" t="str">
        <f>IF(N25="","",IF(OR(H25="収益",H25="キャッシュイン"),IF(N25&gt;=0,"有利","不利"),IF(N25&lt;=0,"有利","不利")))</f>
        <v>不利</v>
      </c>
      <c r="Q25" s="149" t="s">
        <v>110</v>
      </c>
      <c r="R25" s="149" t="s">
        <v>130</v>
      </c>
      <c r="S25" s="315" t="s">
        <v>222</v>
      </c>
      <c r="T25" s="315" t="s">
        <v>223</v>
      </c>
      <c r="U25" s="149" t="s">
        <v>224</v>
      </c>
      <c r="V25" s="249" t="n">
        <v>46234</v>
      </c>
      <c r="W25" s="4"/>
      <c r="X25" s="4"/>
      <c r="Y25" s="4"/>
      <c r="Z25" s="4"/>
    </row>
    <row r="26" ht="20" customHeight="true">
      <c r="A26" s="285" t="n">
        <f>IF(B26="","",ROW()-5)</f>
        <v>21</v>
      </c>
      <c r="B26" s="237" t="n">
        <v>46217</v>
      </c>
      <c r="C26" s="291" t="str">
        <f>IF(B26="","",TEXT(B26,"yyyy-mm"))</f>
        <v>2026-07</v>
      </c>
      <c r="D26" s="149" t="s">
        <v>103</v>
      </c>
      <c r="E26" s="149" t="s">
        <v>95</v>
      </c>
      <c r="F26" s="149" t="s">
        <v>116</v>
      </c>
      <c r="G26" s="149" t="s">
        <v>126</v>
      </c>
      <c r="H26" s="149" t="s">
        <v>52</v>
      </c>
      <c r="I26" s="149" t="s">
        <v>98</v>
      </c>
      <c r="J26" s="149" t="s">
        <v>128</v>
      </c>
      <c r="K26" s="243" t="n">
        <v>650000</v>
      </c>
      <c r="L26" s="243" t="n">
        <v>720000</v>
      </c>
      <c r="M26" s="243" t="n">
        <v>740000</v>
      </c>
      <c r="N26" s="299" t="n">
        <f>IF(OR(K26="",L26=""),"",L26-K26)</f>
        <v>70000</v>
      </c>
      <c r="O26" s="300" t="n">
        <f>IFERROR(N26/K26,"")</f>
        <v>0.1076923076923077</v>
      </c>
      <c r="P26" s="301" t="str">
        <f>IF(N26="","",IF(OR(H26="収益",H26="キャッシュイン"),IF(N26&gt;=0,"有利","不利"),IF(N26&lt;=0,"有利","不利")))</f>
        <v>有利</v>
      </c>
      <c r="Q26" s="149" t="s">
        <v>120</v>
      </c>
      <c r="R26" s="149" t="s">
        <v>153</v>
      </c>
      <c r="S26" s="315" t="s">
        <v>225</v>
      </c>
      <c r="T26" s="315" t="s">
        <v>226</v>
      </c>
      <c r="U26" s="149" t="str">
        <v>POS</v>
      </c>
      <c r="V26" s="249" t="n">
        <v>46234</v>
      </c>
      <c r="W26" s="4"/>
      <c r="X26" s="4"/>
      <c r="Y26" s="4"/>
      <c r="Z26" s="4"/>
    </row>
    <row r="27" ht="20" customHeight="true">
      <c r="A27" s="285" t="n">
        <f>IF(B27="","",ROW()-5)</f>
        <v>22</v>
      </c>
      <c r="B27" s="237" t="n">
        <v>46242</v>
      </c>
      <c r="C27" s="291" t="str">
        <f>IF(B27="","",TEXT(B27,"yyyy-mm"))</f>
        <v>2026-08</v>
      </c>
      <c r="D27" s="149" t="s">
        <v>114</v>
      </c>
      <c r="E27" s="149" t="s">
        <v>115</v>
      </c>
      <c r="F27" s="149" t="s">
        <v>116</v>
      </c>
      <c r="G27" s="149" t="s">
        <v>97</v>
      </c>
      <c r="H27" s="149" t="s">
        <v>107</v>
      </c>
      <c r="I27" s="149" t="s">
        <v>159</v>
      </c>
      <c r="J27" s="149" t="s">
        <v>138</v>
      </c>
      <c r="K27" s="243" t="n">
        <v>280000</v>
      </c>
      <c r="L27" s="243" t="n">
        <v>250000</v>
      </c>
      <c r="M27" s="243" t="n">
        <v>260000</v>
      </c>
      <c r="N27" s="299" t="n">
        <f>IF(OR(K27="",L27=""),"",L27-K27)</f>
        <v>-30000</v>
      </c>
      <c r="O27" s="300" t="n">
        <f>IFERROR(N27/K27,"")</f>
        <v>-0.10714285714285714</v>
      </c>
      <c r="P27" s="301" t="str">
        <f>IF(N27="","",IF(OR(H27="収益",H27="キャッシュイン"),IF(N27&gt;=0,"有利","不利"),IF(N27&lt;=0,"有利","不利")))</f>
        <v>有利</v>
      </c>
      <c r="Q27" s="149" t="s">
        <v>139</v>
      </c>
      <c r="R27" s="149" t="s">
        <v>153</v>
      </c>
      <c r="S27" s="315" t="s">
        <v>227</v>
      </c>
      <c r="T27" s="315" t="s">
        <v>228</v>
      </c>
      <c r="U27" s="149" t="str">
        <v>WMS</v>
      </c>
      <c r="V27" s="249" t="n">
        <v>46265</v>
      </c>
      <c r="W27" s="4"/>
      <c r="X27" s="4"/>
      <c r="Y27" s="4"/>
      <c r="Z27" s="4"/>
    </row>
    <row r="28" ht="20" customHeight="true">
      <c r="A28" s="285" t="n">
        <f>IF(B28="","",ROW()-5)</f>
        <v>23</v>
      </c>
      <c r="B28" s="237" t="n">
        <v>46274</v>
      </c>
      <c r="C28" s="291" t="str">
        <f>IF(B28="","",TEXT(B28,"yyyy-mm"))</f>
        <v>2026-09</v>
      </c>
      <c r="D28" s="149" t="s">
        <v>92</v>
      </c>
      <c r="E28" s="149" t="s">
        <v>133</v>
      </c>
      <c r="F28" s="149" t="s">
        <v>134</v>
      </c>
      <c r="G28" s="149" t="s">
        <v>155</v>
      </c>
      <c r="H28" s="149" t="s">
        <v>118</v>
      </c>
      <c r="I28" s="149" t="s">
        <v>156</v>
      </c>
      <c r="J28" s="149" t="s">
        <v>99</v>
      </c>
      <c r="K28" s="243" t="n">
        <v>90000</v>
      </c>
      <c r="L28" s="243" t="n">
        <v>120000</v>
      </c>
      <c r="M28" s="243" t="n">
        <v>115000</v>
      </c>
      <c r="N28" s="299" t="n">
        <f>IF(OR(K28="",L28=""),"",L28-K28)</f>
        <v>30000</v>
      </c>
      <c r="O28" s="300" t="n">
        <f>IFERROR(N28/K28,"")</f>
        <v>0.3333333333333333</v>
      </c>
      <c r="P28" s="301" t="str">
        <f>IF(N28="","",IF(OR(H28="収益",H28="キャッシュイン"),IF(N28&gt;=0,"有利","不利"),IF(N28&lt;=0,"有利","不利")))</f>
        <v>不利</v>
      </c>
      <c r="Q28" s="149" t="s">
        <v>129</v>
      </c>
      <c r="R28" s="149" t="str">
        <v>HRBP</v>
      </c>
      <c r="S28" s="315" t="s">
        <v>229</v>
      </c>
      <c r="T28" s="315" t="s">
        <v>230</v>
      </c>
      <c r="U28" s="149" t="s">
        <v>231</v>
      </c>
      <c r="V28" s="249" t="n">
        <v>46295</v>
      </c>
      <c r="W28" s="4"/>
      <c r="X28" s="4"/>
      <c r="Y28" s="4"/>
      <c r="Z28" s="4"/>
    </row>
    <row r="29" ht="20" customHeight="true">
      <c r="A29" s="285" t="n">
        <f>IF(B29="","",ROW()-5)</f>
        <v>24</v>
      </c>
      <c r="B29" s="237" t="n">
        <v>46296</v>
      </c>
      <c r="C29" s="291" t="str">
        <f>IF(B29="","",TEXT(B29,"yyyy-mm"))</f>
        <v>2026-10</v>
      </c>
      <c r="D29" s="149" t="s">
        <v>123</v>
      </c>
      <c r="E29" s="149" t="s">
        <v>104</v>
      </c>
      <c r="F29" s="149" t="s">
        <v>125</v>
      </c>
      <c r="G29" s="149" t="s">
        <v>117</v>
      </c>
      <c r="H29" s="149" t="s">
        <v>146</v>
      </c>
      <c r="I29" s="149" t="s">
        <v>127</v>
      </c>
      <c r="J29" s="149" t="s">
        <v>119</v>
      </c>
      <c r="K29" s="243" t="n">
        <v>300000</v>
      </c>
      <c r="L29" s="243" t="n">
        <v>280000</v>
      </c>
      <c r="M29" s="243" t="n">
        <v>290000</v>
      </c>
      <c r="N29" s="299" t="n">
        <f>IF(OR(K29="",L29=""),"",L29-K29)</f>
        <v>-20000</v>
      </c>
      <c r="O29" s="300" t="n">
        <f>IFERROR(N29/K29,"")</f>
        <v>-0.06666666666666667</v>
      </c>
      <c r="P29" s="301" t="str">
        <f>IF(N29="","",IF(OR(H29="収益",H29="キャッシュイン"),IF(N29&gt;=0,"有利","不利"),IF(N29&lt;=0,"有利","不利")))</f>
        <v>有利</v>
      </c>
      <c r="Q29" s="149" t="s">
        <v>120</v>
      </c>
      <c r="R29" s="149" t="s">
        <v>111</v>
      </c>
      <c r="S29" s="315" t="s">
        <v>232</v>
      </c>
      <c r="T29" s="315" t="s">
        <v>233</v>
      </c>
      <c r="U29" s="149" t="s">
        <v>209</v>
      </c>
      <c r="V29" s="249" t="n">
        <v>46326</v>
      </c>
      <c r="W29" s="4"/>
      <c r="X29" s="4"/>
      <c r="Y29" s="4"/>
      <c r="Z29" s="4"/>
    </row>
    <row r="30" ht="20" customHeight="true">
      <c r="A30" s="285" t="str">
        <f>IF(B30="","",ROW()-5)</f>
      </c>
      <c r="B30" s="237"/>
      <c r="C30" s="291" t="str">
        <f>IF(B30="","",TEXT(B30,"yyyy-mm"))</f>
      </c>
      <c r="D30" s="149"/>
      <c r="E30" s="149"/>
      <c r="F30" s="149"/>
      <c r="G30" s="149"/>
      <c r="H30" s="149"/>
      <c r="I30" s="149"/>
      <c r="J30" s="149"/>
      <c r="K30" s="243"/>
      <c r="L30" s="243"/>
      <c r="M30" s="243"/>
      <c r="N30" s="299" t="str">
        <f>IF(OR(K30="",L30=""),"",L30-K30)</f>
      </c>
      <c r="O30" s="300" t="str">
        <f>IFERROR(N30/K30,"")</f>
      </c>
      <c r="P30" s="301" t="str">
        <f>IF(N30="","",IF(OR(H30="収益",H30="キャッシュイン"),IF(N30&gt;=0,"有利","不利"),IF(N30&lt;=0,"有利","不利")))</f>
      </c>
      <c r="Q30" s="149"/>
      <c r="R30" s="149"/>
      <c r="S30" s="315"/>
      <c r="T30" s="315"/>
      <c r="U30" s="149"/>
      <c r="V30" s="249"/>
      <c r="W30" s="4"/>
      <c r="X30" s="4"/>
      <c r="Y30" s="4"/>
      <c r="Z30" s="4"/>
    </row>
    <row r="31" ht="20" customHeight="true">
      <c r="A31" s="285" t="str">
        <f>IF(B31="","",ROW()-5)</f>
      </c>
      <c r="B31" s="237"/>
      <c r="C31" s="291" t="str">
        <f>IF(B31="","",TEXT(B31,"yyyy-mm"))</f>
      </c>
      <c r="D31" s="149"/>
      <c r="E31" s="149"/>
      <c r="F31" s="149"/>
      <c r="G31" s="149"/>
      <c r="H31" s="149"/>
      <c r="I31" s="149"/>
      <c r="J31" s="149"/>
      <c r="K31" s="243"/>
      <c r="L31" s="243"/>
      <c r="M31" s="243"/>
      <c r="N31" s="299" t="str">
        <f>IF(OR(K31="",L31=""),"",L31-K31)</f>
      </c>
      <c r="O31" s="300" t="str">
        <f>IFERROR(N31/K31,"")</f>
      </c>
      <c r="P31" s="301" t="str">
        <f>IF(N31="","",IF(OR(H31="収益",H31="キャッシュイン"),IF(N31&gt;=0,"有利","不利"),IF(N31&lt;=0,"有利","不利")))</f>
      </c>
      <c r="Q31" s="149"/>
      <c r="R31" s="149"/>
      <c r="S31" s="315"/>
      <c r="T31" s="315"/>
      <c r="U31" s="149"/>
      <c r="V31" s="249"/>
      <c r="W31" s="4"/>
      <c r="X31" s="4"/>
      <c r="Y31" s="4"/>
      <c r="Z31" s="4"/>
    </row>
    <row r="32" ht="20" customHeight="true">
      <c r="A32" s="285" t="str">
        <f>IF(B32="","",ROW()-5)</f>
      </c>
      <c r="B32" s="237"/>
      <c r="C32" s="291" t="str">
        <f>IF(B32="","",TEXT(B32,"yyyy-mm"))</f>
      </c>
      <c r="D32" s="149"/>
      <c r="E32" s="149"/>
      <c r="F32" s="149"/>
      <c r="G32" s="149"/>
      <c r="H32" s="149"/>
      <c r="I32" s="149"/>
      <c r="J32" s="149"/>
      <c r="K32" s="243"/>
      <c r="L32" s="243"/>
      <c r="M32" s="243"/>
      <c r="N32" s="299" t="str">
        <f>IF(OR(K32="",L32=""),"",L32-K32)</f>
      </c>
      <c r="O32" s="300" t="str">
        <f>IFERROR(N32/K32,"")</f>
      </c>
      <c r="P32" s="301" t="str">
        <f>IF(N32="","",IF(OR(H32="収益",H32="キャッシュイン"),IF(N32&gt;=0,"有利","不利"),IF(N32&lt;=0,"有利","不利")))</f>
      </c>
      <c r="Q32" s="149"/>
      <c r="R32" s="149"/>
      <c r="S32" s="315"/>
      <c r="T32" s="315"/>
      <c r="U32" s="149"/>
      <c r="V32" s="249"/>
      <c r="W32" s="4"/>
      <c r="X32" s="4"/>
      <c r="Y32" s="4"/>
      <c r="Z32" s="4"/>
    </row>
    <row r="33" ht="20" customHeight="true">
      <c r="A33" s="285" t="str">
        <f>IF(B33="","",ROW()-5)</f>
      </c>
      <c r="B33" s="237"/>
      <c r="C33" s="291" t="str">
        <f>IF(B33="","",TEXT(B33,"yyyy-mm"))</f>
      </c>
      <c r="D33" s="149"/>
      <c r="E33" s="149"/>
      <c r="F33" s="149"/>
      <c r="G33" s="149"/>
      <c r="H33" s="149"/>
      <c r="I33" s="149"/>
      <c r="J33" s="149"/>
      <c r="K33" s="243"/>
      <c r="L33" s="243"/>
      <c r="M33" s="243"/>
      <c r="N33" s="299" t="str">
        <f>IF(OR(K33="",L33=""),"",L33-K33)</f>
      </c>
      <c r="O33" s="300" t="str">
        <f>IFERROR(N33/K33,"")</f>
      </c>
      <c r="P33" s="301" t="str">
        <f>IF(N33="","",IF(OR(H33="収益",H33="キャッシュイン"),IF(N33&gt;=0,"有利","不利"),IF(N33&lt;=0,"有利","不利")))</f>
      </c>
      <c r="Q33" s="149"/>
      <c r="R33" s="149"/>
      <c r="S33" s="315"/>
      <c r="T33" s="315"/>
      <c r="U33" s="149"/>
      <c r="V33" s="249"/>
      <c r="W33" s="4"/>
      <c r="X33" s="4"/>
      <c r="Y33" s="4"/>
      <c r="Z33" s="4"/>
    </row>
    <row r="34" ht="20" customHeight="true">
      <c r="A34" s="285" t="str">
        <f>IF(B34="","",ROW()-5)</f>
      </c>
      <c r="B34" s="237"/>
      <c r="C34" s="291" t="str">
        <f>IF(B34="","",TEXT(B34,"yyyy-mm"))</f>
      </c>
      <c r="D34" s="149"/>
      <c r="E34" s="149"/>
      <c r="F34" s="149"/>
      <c r="G34" s="149"/>
      <c r="H34" s="149"/>
      <c r="I34" s="149"/>
      <c r="J34" s="149"/>
      <c r="K34" s="243"/>
      <c r="L34" s="243"/>
      <c r="M34" s="243"/>
      <c r="N34" s="299" t="str">
        <f>IF(OR(K34="",L34=""),"",L34-K34)</f>
      </c>
      <c r="O34" s="300" t="str">
        <f>IFERROR(N34/K34,"")</f>
      </c>
      <c r="P34" s="301" t="str">
        <f>IF(N34="","",IF(OR(H34="収益",H34="キャッシュイン"),IF(N34&gt;=0,"有利","不利"),IF(N34&lt;=0,"有利","不利")))</f>
      </c>
      <c r="Q34" s="149"/>
      <c r="R34" s="149"/>
      <c r="S34" s="315"/>
      <c r="T34" s="315"/>
      <c r="U34" s="149"/>
      <c r="V34" s="249"/>
      <c r="W34" s="4"/>
      <c r="X34" s="4"/>
      <c r="Y34" s="4"/>
      <c r="Z34" s="4"/>
    </row>
    <row r="35" ht="20" customHeight="true">
      <c r="A35" s="285" t="str">
        <f>IF(B35="","",ROW()-5)</f>
      </c>
      <c r="B35" s="237"/>
      <c r="C35" s="291" t="str">
        <f>IF(B35="","",TEXT(B35,"yyyy-mm"))</f>
      </c>
      <c r="D35" s="149"/>
      <c r="E35" s="149"/>
      <c r="F35" s="149"/>
      <c r="G35" s="149"/>
      <c r="H35" s="149"/>
      <c r="I35" s="149"/>
      <c r="J35" s="149"/>
      <c r="K35" s="243"/>
      <c r="L35" s="243"/>
      <c r="M35" s="243"/>
      <c r="N35" s="299" t="str">
        <f>IF(OR(K35="",L35=""),"",L35-K35)</f>
      </c>
      <c r="O35" s="300" t="str">
        <f>IFERROR(N35/K35,"")</f>
      </c>
      <c r="P35" s="301" t="str">
        <f>IF(N35="","",IF(OR(H35="収益",H35="キャッシュイン"),IF(N35&gt;=0,"有利","不利"),IF(N35&lt;=0,"有利","不利")))</f>
      </c>
      <c r="Q35" s="149"/>
      <c r="R35" s="149"/>
      <c r="S35" s="315"/>
      <c r="T35" s="315"/>
      <c r="U35" s="149"/>
      <c r="V35" s="249"/>
      <c r="W35" s="4"/>
      <c r="X35" s="4"/>
      <c r="Y35" s="4"/>
      <c r="Z35" s="4"/>
    </row>
    <row r="36" ht="20" customHeight="true">
      <c r="A36" s="285" t="str">
        <f>IF(B36="","",ROW()-5)</f>
      </c>
      <c r="B36" s="237"/>
      <c r="C36" s="291" t="str">
        <f>IF(B36="","",TEXT(B36,"yyyy-mm"))</f>
      </c>
      <c r="D36" s="149"/>
      <c r="E36" s="149"/>
      <c r="F36" s="149"/>
      <c r="G36" s="149"/>
      <c r="H36" s="149"/>
      <c r="I36" s="149"/>
      <c r="J36" s="149"/>
      <c r="K36" s="243"/>
      <c r="L36" s="243"/>
      <c r="M36" s="243"/>
      <c r="N36" s="299" t="str">
        <f>IF(OR(K36="",L36=""),"",L36-K36)</f>
      </c>
      <c r="O36" s="300" t="str">
        <f>IFERROR(N36/K36,"")</f>
      </c>
      <c r="P36" s="301" t="str">
        <f>IF(N36="","",IF(OR(H36="収益",H36="キャッシュイン"),IF(N36&gt;=0,"有利","不利"),IF(N36&lt;=0,"有利","不利")))</f>
      </c>
      <c r="Q36" s="149"/>
      <c r="R36" s="149"/>
      <c r="S36" s="315"/>
      <c r="T36" s="315"/>
      <c r="U36" s="149"/>
      <c r="V36" s="249"/>
      <c r="W36" s="4"/>
      <c r="X36" s="4"/>
      <c r="Y36" s="4"/>
      <c r="Z36" s="4"/>
    </row>
    <row r="37" ht="20" customHeight="true">
      <c r="A37" s="285" t="str">
        <f>IF(B37="","",ROW()-5)</f>
      </c>
      <c r="B37" s="237"/>
      <c r="C37" s="291" t="str">
        <f>IF(B37="","",TEXT(B37,"yyyy-mm"))</f>
      </c>
      <c r="D37" s="149"/>
      <c r="E37" s="149"/>
      <c r="F37" s="149"/>
      <c r="G37" s="149"/>
      <c r="H37" s="149"/>
      <c r="I37" s="149"/>
      <c r="J37" s="149"/>
      <c r="K37" s="243"/>
      <c r="L37" s="243"/>
      <c r="M37" s="243"/>
      <c r="N37" s="299" t="str">
        <f>IF(OR(K37="",L37=""),"",L37-K37)</f>
      </c>
      <c r="O37" s="300" t="str">
        <f>IFERROR(N37/K37,"")</f>
      </c>
      <c r="P37" s="301" t="str">
        <f>IF(N37="","",IF(OR(H37="収益",H37="キャッシュイン"),IF(N37&gt;=0,"有利","不利"),IF(N37&lt;=0,"有利","不利")))</f>
      </c>
      <c r="Q37" s="149"/>
      <c r="R37" s="149"/>
      <c r="S37" s="315"/>
      <c r="T37" s="315"/>
      <c r="U37" s="149"/>
      <c r="V37" s="249"/>
      <c r="W37" s="4"/>
      <c r="X37" s="4"/>
      <c r="Y37" s="4"/>
      <c r="Z37" s="4"/>
    </row>
    <row r="38" ht="20" customHeight="true">
      <c r="A38" s="285" t="str">
        <f>IF(B38="","",ROW()-5)</f>
      </c>
      <c r="B38" s="237"/>
      <c r="C38" s="291" t="str">
        <f>IF(B38="","",TEXT(B38,"yyyy-mm"))</f>
      </c>
      <c r="D38" s="149"/>
      <c r="E38" s="149"/>
      <c r="F38" s="149"/>
      <c r="G38" s="149"/>
      <c r="H38" s="149"/>
      <c r="I38" s="149"/>
      <c r="J38" s="149"/>
      <c r="K38" s="243"/>
      <c r="L38" s="243"/>
      <c r="M38" s="243"/>
      <c r="N38" s="299" t="str">
        <f>IF(OR(K38="",L38=""),"",L38-K38)</f>
      </c>
      <c r="O38" s="300" t="str">
        <f>IFERROR(N38/K38,"")</f>
      </c>
      <c r="P38" s="301" t="str">
        <f>IF(N38="","",IF(OR(H38="収益",H38="キャッシュイン"),IF(N38&gt;=0,"有利","不利"),IF(N38&lt;=0,"有利","不利")))</f>
      </c>
      <c r="Q38" s="149"/>
      <c r="R38" s="149"/>
      <c r="S38" s="315"/>
      <c r="T38" s="315"/>
      <c r="U38" s="149"/>
      <c r="V38" s="249"/>
      <c r="W38" s="4"/>
      <c r="X38" s="4"/>
      <c r="Y38" s="4"/>
      <c r="Z38" s="4"/>
    </row>
    <row r="39" ht="20" customHeight="true">
      <c r="A39" s="285" t="str">
        <f>IF(B39="","",ROW()-5)</f>
      </c>
      <c r="B39" s="237"/>
      <c r="C39" s="291" t="str">
        <f>IF(B39="","",TEXT(B39,"yyyy-mm"))</f>
      </c>
      <c r="D39" s="149"/>
      <c r="E39" s="149"/>
      <c r="F39" s="149"/>
      <c r="G39" s="149"/>
      <c r="H39" s="149"/>
      <c r="I39" s="149"/>
      <c r="J39" s="149"/>
      <c r="K39" s="243"/>
      <c r="L39" s="243"/>
      <c r="M39" s="243"/>
      <c r="N39" s="299" t="str">
        <f>IF(OR(K39="",L39=""),"",L39-K39)</f>
      </c>
      <c r="O39" s="300" t="str">
        <f>IFERROR(N39/K39,"")</f>
      </c>
      <c r="P39" s="301" t="str">
        <f>IF(N39="","",IF(OR(H39="収益",H39="キャッシュイン"),IF(N39&gt;=0,"有利","不利"),IF(N39&lt;=0,"有利","不利")))</f>
      </c>
      <c r="Q39" s="149"/>
      <c r="R39" s="149"/>
      <c r="S39" s="315"/>
      <c r="T39" s="315"/>
      <c r="U39" s="149"/>
      <c r="V39" s="249"/>
      <c r="W39" s="4"/>
      <c r="X39" s="4"/>
      <c r="Y39" s="4"/>
      <c r="Z39" s="4"/>
    </row>
    <row r="40" ht="20" customHeight="true">
      <c r="A40" s="285" t="str">
        <f>IF(B40="","",ROW()-5)</f>
      </c>
      <c r="B40" s="237"/>
      <c r="C40" s="291" t="str">
        <f>IF(B40="","",TEXT(B40,"yyyy-mm"))</f>
      </c>
      <c r="D40" s="149"/>
      <c r="E40" s="149"/>
      <c r="F40" s="149"/>
      <c r="G40" s="149"/>
      <c r="H40" s="149"/>
      <c r="I40" s="149"/>
      <c r="J40" s="149"/>
      <c r="K40" s="243"/>
      <c r="L40" s="243"/>
      <c r="M40" s="243"/>
      <c r="N40" s="299" t="str">
        <f>IF(OR(K40="",L40=""),"",L40-K40)</f>
      </c>
      <c r="O40" s="300" t="str">
        <f>IFERROR(N40/K40,"")</f>
      </c>
      <c r="P40" s="301" t="str">
        <f>IF(N40="","",IF(OR(H40="収益",H40="キャッシュイン"),IF(N40&gt;=0,"有利","不利"),IF(N40&lt;=0,"有利","不利")))</f>
      </c>
      <c r="Q40" s="149"/>
      <c r="R40" s="149"/>
      <c r="S40" s="315"/>
      <c r="T40" s="315"/>
      <c r="U40" s="149"/>
      <c r="V40" s="249"/>
      <c r="W40" s="4"/>
      <c r="X40" s="4"/>
      <c r="Y40" s="4"/>
      <c r="Z40" s="4"/>
    </row>
    <row r="41" ht="20" customHeight="true">
      <c r="A41" s="285" t="str">
        <f>IF(B41="","",ROW()-5)</f>
      </c>
      <c r="B41" s="237"/>
      <c r="C41" s="291" t="str">
        <f>IF(B41="","",TEXT(B41,"yyyy-mm"))</f>
      </c>
      <c r="D41" s="149"/>
      <c r="E41" s="149"/>
      <c r="F41" s="149"/>
      <c r="G41" s="149"/>
      <c r="H41" s="149"/>
      <c r="I41" s="149"/>
      <c r="J41" s="149"/>
      <c r="K41" s="243"/>
      <c r="L41" s="243"/>
      <c r="M41" s="243"/>
      <c r="N41" s="299" t="str">
        <f>IF(OR(K41="",L41=""),"",L41-K41)</f>
      </c>
      <c r="O41" s="300" t="str">
        <f>IFERROR(N41/K41,"")</f>
      </c>
      <c r="P41" s="301" t="str">
        <f>IF(N41="","",IF(OR(H41="収益",H41="キャッシュイン"),IF(N41&gt;=0,"有利","不利"),IF(N41&lt;=0,"有利","不利")))</f>
      </c>
      <c r="Q41" s="149"/>
      <c r="R41" s="149"/>
      <c r="S41" s="315"/>
      <c r="T41" s="315"/>
      <c r="U41" s="149"/>
      <c r="V41" s="249"/>
      <c r="W41" s="4"/>
      <c r="X41" s="4"/>
      <c r="Y41" s="4"/>
      <c r="Z41" s="4"/>
    </row>
    <row r="42" ht="20" customHeight="true">
      <c r="A42" s="285" t="str">
        <f>IF(B42="","",ROW()-5)</f>
      </c>
      <c r="B42" s="237"/>
      <c r="C42" s="291" t="str">
        <f>IF(B42="","",TEXT(B42,"yyyy-mm"))</f>
      </c>
      <c r="D42" s="149"/>
      <c r="E42" s="149"/>
      <c r="F42" s="149"/>
      <c r="G42" s="149"/>
      <c r="H42" s="149"/>
      <c r="I42" s="149"/>
      <c r="J42" s="149"/>
      <c r="K42" s="243"/>
      <c r="L42" s="243"/>
      <c r="M42" s="243"/>
      <c r="N42" s="299" t="str">
        <f>IF(OR(K42="",L42=""),"",L42-K42)</f>
      </c>
      <c r="O42" s="300" t="str">
        <f>IFERROR(N42/K42,"")</f>
      </c>
      <c r="P42" s="301" t="str">
        <f>IF(N42="","",IF(OR(H42="収益",H42="キャッシュイン"),IF(N42&gt;=0,"有利","不利"),IF(N42&lt;=0,"有利","不利")))</f>
      </c>
      <c r="Q42" s="149"/>
      <c r="R42" s="149"/>
      <c r="S42" s="315"/>
      <c r="T42" s="315"/>
      <c r="U42" s="149"/>
      <c r="V42" s="249"/>
      <c r="W42" s="4"/>
      <c r="X42" s="4"/>
      <c r="Y42" s="4"/>
      <c r="Z42" s="4"/>
    </row>
    <row r="43" ht="20" customHeight="true">
      <c r="A43" s="285" t="str">
        <f>IF(B43="","",ROW()-5)</f>
      </c>
      <c r="B43" s="237"/>
      <c r="C43" s="291" t="str">
        <f>IF(B43="","",TEXT(B43,"yyyy-mm"))</f>
      </c>
      <c r="D43" s="149"/>
      <c r="E43" s="149"/>
      <c r="F43" s="149"/>
      <c r="G43" s="149"/>
      <c r="H43" s="149"/>
      <c r="I43" s="149"/>
      <c r="J43" s="149"/>
      <c r="K43" s="243"/>
      <c r="L43" s="243"/>
      <c r="M43" s="243"/>
      <c r="N43" s="299" t="str">
        <f>IF(OR(K43="",L43=""),"",L43-K43)</f>
      </c>
      <c r="O43" s="300" t="str">
        <f>IFERROR(N43/K43,"")</f>
      </c>
      <c r="P43" s="301" t="str">
        <f>IF(N43="","",IF(OR(H43="収益",H43="キャッシュイン"),IF(N43&gt;=0,"有利","不利"),IF(N43&lt;=0,"有利","不利")))</f>
      </c>
      <c r="Q43" s="149"/>
      <c r="R43" s="149"/>
      <c r="S43" s="315"/>
      <c r="T43" s="315"/>
      <c r="U43" s="149"/>
      <c r="V43" s="249"/>
      <c r="W43" s="4"/>
      <c r="X43" s="4"/>
      <c r="Y43" s="4"/>
      <c r="Z43" s="4"/>
    </row>
    <row r="44" ht="20" customHeight="true">
      <c r="A44" s="285" t="str">
        <f>IF(B44="","",ROW()-5)</f>
      </c>
      <c r="B44" s="237"/>
      <c r="C44" s="291" t="str">
        <f>IF(B44="","",TEXT(B44,"yyyy-mm"))</f>
      </c>
      <c r="D44" s="149"/>
      <c r="E44" s="149"/>
      <c r="F44" s="149"/>
      <c r="G44" s="149"/>
      <c r="H44" s="149"/>
      <c r="I44" s="149"/>
      <c r="J44" s="149"/>
      <c r="K44" s="243"/>
      <c r="L44" s="243"/>
      <c r="M44" s="243"/>
      <c r="N44" s="299" t="str">
        <f>IF(OR(K44="",L44=""),"",L44-K44)</f>
      </c>
      <c r="O44" s="300" t="str">
        <f>IFERROR(N44/K44,"")</f>
      </c>
      <c r="P44" s="301" t="str">
        <f>IF(N44="","",IF(OR(H44="収益",H44="キャッシュイン"),IF(N44&gt;=0,"有利","不利"),IF(N44&lt;=0,"有利","不利")))</f>
      </c>
      <c r="Q44" s="149"/>
      <c r="R44" s="149"/>
      <c r="S44" s="315"/>
      <c r="T44" s="315"/>
      <c r="U44" s="149"/>
      <c r="V44" s="249"/>
      <c r="W44" s="4"/>
      <c r="X44" s="4"/>
      <c r="Y44" s="4"/>
      <c r="Z44" s="4"/>
    </row>
    <row r="45" ht="20" customHeight="true">
      <c r="A45" s="285" t="str">
        <f>IF(B45="","",ROW()-5)</f>
      </c>
      <c r="B45" s="237"/>
      <c r="C45" s="291" t="str">
        <f>IF(B45="","",TEXT(B45,"yyyy-mm"))</f>
      </c>
      <c r="D45" s="149"/>
      <c r="E45" s="149"/>
      <c r="F45" s="149"/>
      <c r="G45" s="149"/>
      <c r="H45" s="149"/>
      <c r="I45" s="149"/>
      <c r="J45" s="149"/>
      <c r="K45" s="243"/>
      <c r="L45" s="243"/>
      <c r="M45" s="243"/>
      <c r="N45" s="299" t="str">
        <f>IF(OR(K45="",L45=""),"",L45-K45)</f>
      </c>
      <c r="O45" s="300" t="str">
        <f>IFERROR(N45/K45,"")</f>
      </c>
      <c r="P45" s="301" t="str">
        <f>IF(N45="","",IF(OR(H45="収益",H45="キャッシュイン"),IF(N45&gt;=0,"有利","不利"),IF(N45&lt;=0,"有利","不利")))</f>
      </c>
      <c r="Q45" s="149"/>
      <c r="R45" s="149"/>
      <c r="S45" s="315"/>
      <c r="T45" s="315"/>
      <c r="U45" s="149"/>
      <c r="V45" s="249"/>
      <c r="W45" s="4"/>
      <c r="X45" s="4"/>
      <c r="Y45" s="4"/>
      <c r="Z45" s="4"/>
    </row>
    <row r="46" ht="20" customHeight="true">
      <c r="A46" s="285" t="str">
        <f>IF(B46="","",ROW()-5)</f>
      </c>
      <c r="B46" s="237"/>
      <c r="C46" s="291" t="str">
        <f>IF(B46="","",TEXT(B46,"yyyy-mm"))</f>
      </c>
      <c r="D46" s="149"/>
      <c r="E46" s="149"/>
      <c r="F46" s="149"/>
      <c r="G46" s="149"/>
      <c r="H46" s="149"/>
      <c r="I46" s="149"/>
      <c r="J46" s="149"/>
      <c r="K46" s="243"/>
      <c r="L46" s="243"/>
      <c r="M46" s="243"/>
      <c r="N46" s="299" t="str">
        <f>IF(OR(K46="",L46=""),"",L46-K46)</f>
      </c>
      <c r="O46" s="300" t="str">
        <f>IFERROR(N46/K46,"")</f>
      </c>
      <c r="P46" s="301" t="str">
        <f>IF(N46="","",IF(OR(H46="収益",H46="キャッシュイン"),IF(N46&gt;=0,"有利","不利"),IF(N46&lt;=0,"有利","不利")))</f>
      </c>
      <c r="Q46" s="149"/>
      <c r="R46" s="149"/>
      <c r="S46" s="315"/>
      <c r="T46" s="315"/>
      <c r="U46" s="149"/>
      <c r="V46" s="249"/>
      <c r="W46" s="4"/>
      <c r="X46" s="4"/>
      <c r="Y46" s="4"/>
      <c r="Z46" s="4"/>
    </row>
    <row r="47" ht="20" customHeight="true">
      <c r="A47" s="285" t="str">
        <f>IF(B47="","",ROW()-5)</f>
      </c>
      <c r="B47" s="237"/>
      <c r="C47" s="291" t="str">
        <f>IF(B47="","",TEXT(B47,"yyyy-mm"))</f>
      </c>
      <c r="D47" s="149"/>
      <c r="E47" s="149"/>
      <c r="F47" s="149"/>
      <c r="G47" s="149"/>
      <c r="H47" s="149"/>
      <c r="I47" s="149"/>
      <c r="J47" s="149"/>
      <c r="K47" s="243"/>
      <c r="L47" s="243"/>
      <c r="M47" s="243"/>
      <c r="N47" s="299" t="str">
        <f>IF(OR(K47="",L47=""),"",L47-K47)</f>
      </c>
      <c r="O47" s="300" t="str">
        <f>IFERROR(N47/K47,"")</f>
      </c>
      <c r="P47" s="301" t="str">
        <f>IF(N47="","",IF(OR(H47="収益",H47="キャッシュイン"),IF(N47&gt;=0,"有利","不利"),IF(N47&lt;=0,"有利","不利")))</f>
      </c>
      <c r="Q47" s="149"/>
      <c r="R47" s="149"/>
      <c r="S47" s="315"/>
      <c r="T47" s="315"/>
      <c r="U47" s="149"/>
      <c r="V47" s="249"/>
      <c r="W47" s="4"/>
      <c r="X47" s="4"/>
      <c r="Y47" s="4"/>
      <c r="Z47" s="4"/>
    </row>
    <row r="48" ht="20" customHeight="true">
      <c r="A48" s="285" t="str">
        <f>IF(B48="","",ROW()-5)</f>
      </c>
      <c r="B48" s="237"/>
      <c r="C48" s="291" t="str">
        <f>IF(B48="","",TEXT(B48,"yyyy-mm"))</f>
      </c>
      <c r="D48" s="149"/>
      <c r="E48" s="149"/>
      <c r="F48" s="149"/>
      <c r="G48" s="149"/>
      <c r="H48" s="149"/>
      <c r="I48" s="149"/>
      <c r="J48" s="149"/>
      <c r="K48" s="243"/>
      <c r="L48" s="243"/>
      <c r="M48" s="243"/>
      <c r="N48" s="299" t="str">
        <f>IF(OR(K48="",L48=""),"",L48-K48)</f>
      </c>
      <c r="O48" s="300" t="str">
        <f>IFERROR(N48/K48,"")</f>
      </c>
      <c r="P48" s="301" t="str">
        <f>IF(N48="","",IF(OR(H48="収益",H48="キャッシュイン"),IF(N48&gt;=0,"有利","不利"),IF(N48&lt;=0,"有利","不利")))</f>
      </c>
      <c r="Q48" s="149"/>
      <c r="R48" s="149"/>
      <c r="S48" s="315"/>
      <c r="T48" s="315"/>
      <c r="U48" s="149"/>
      <c r="V48" s="249"/>
      <c r="W48" s="4"/>
      <c r="X48" s="4"/>
      <c r="Y48" s="4"/>
      <c r="Z48" s="4"/>
    </row>
    <row r="49" ht="20" customHeight="true">
      <c r="A49" s="285" t="str">
        <f>IF(B49="","",ROW()-5)</f>
      </c>
      <c r="B49" s="237"/>
      <c r="C49" s="291" t="str">
        <f>IF(B49="","",TEXT(B49,"yyyy-mm"))</f>
      </c>
      <c r="D49" s="149"/>
      <c r="E49" s="149"/>
      <c r="F49" s="149"/>
      <c r="G49" s="149"/>
      <c r="H49" s="149"/>
      <c r="I49" s="149"/>
      <c r="J49" s="149"/>
      <c r="K49" s="243"/>
      <c r="L49" s="243"/>
      <c r="M49" s="243"/>
      <c r="N49" s="299" t="str">
        <f>IF(OR(K49="",L49=""),"",L49-K49)</f>
      </c>
      <c r="O49" s="300" t="str">
        <f>IFERROR(N49/K49,"")</f>
      </c>
      <c r="P49" s="301" t="str">
        <f>IF(N49="","",IF(OR(H49="収益",H49="キャッシュイン"),IF(N49&gt;=0,"有利","不利"),IF(N49&lt;=0,"有利","不利")))</f>
      </c>
      <c r="Q49" s="149"/>
      <c r="R49" s="149"/>
      <c r="S49" s="315"/>
      <c r="T49" s="315"/>
      <c r="U49" s="149"/>
      <c r="V49" s="249"/>
      <c r="W49" s="4"/>
      <c r="X49" s="4"/>
      <c r="Y49" s="4"/>
      <c r="Z49" s="4"/>
    </row>
    <row r="50" ht="20" customHeight="true">
      <c r="A50" s="285" t="str">
        <f>IF(B50="","",ROW()-5)</f>
      </c>
      <c r="B50" s="237"/>
      <c r="C50" s="291" t="str">
        <f>IF(B50="","",TEXT(B50,"yyyy-mm"))</f>
      </c>
      <c r="D50" s="149"/>
      <c r="E50" s="149"/>
      <c r="F50" s="149"/>
      <c r="G50" s="149"/>
      <c r="H50" s="149"/>
      <c r="I50" s="149"/>
      <c r="J50" s="149"/>
      <c r="K50" s="243"/>
      <c r="L50" s="243"/>
      <c r="M50" s="243"/>
      <c r="N50" s="299" t="str">
        <f>IF(OR(K50="",L50=""),"",L50-K50)</f>
      </c>
      <c r="O50" s="300" t="str">
        <f>IFERROR(N50/K50,"")</f>
      </c>
      <c r="P50" s="301" t="str">
        <f>IF(N50="","",IF(OR(H50="収益",H50="キャッシュイン"),IF(N50&gt;=0,"有利","不利"),IF(N50&lt;=0,"有利","不利")))</f>
      </c>
      <c r="Q50" s="149"/>
      <c r="R50" s="149"/>
      <c r="S50" s="315"/>
      <c r="T50" s="315"/>
      <c r="U50" s="149"/>
      <c r="V50" s="249"/>
      <c r="W50" s="4"/>
      <c r="X50" s="4"/>
      <c r="Y50" s="4"/>
      <c r="Z50" s="4"/>
    </row>
    <row r="51" ht="20" customHeight="true">
      <c r="A51" s="285" t="str">
        <f>IF(B51="","",ROW()-5)</f>
      </c>
      <c r="B51" s="237"/>
      <c r="C51" s="291" t="str">
        <f>IF(B51="","",TEXT(B51,"yyyy-mm"))</f>
      </c>
      <c r="D51" s="149"/>
      <c r="E51" s="149"/>
      <c r="F51" s="149"/>
      <c r="G51" s="149"/>
      <c r="H51" s="149"/>
      <c r="I51" s="149"/>
      <c r="J51" s="149"/>
      <c r="K51" s="243"/>
      <c r="L51" s="243"/>
      <c r="M51" s="243"/>
      <c r="N51" s="299" t="str">
        <f>IF(OR(K51="",L51=""),"",L51-K51)</f>
      </c>
      <c r="O51" s="300" t="str">
        <f>IFERROR(N51/K51,"")</f>
      </c>
      <c r="P51" s="301" t="str">
        <f>IF(N51="","",IF(OR(H51="収益",H51="キャッシュイン"),IF(N51&gt;=0,"有利","不利"),IF(N51&lt;=0,"有利","不利")))</f>
      </c>
      <c r="Q51" s="149"/>
      <c r="R51" s="149"/>
      <c r="S51" s="315"/>
      <c r="T51" s="315"/>
      <c r="U51" s="149"/>
      <c r="V51" s="249"/>
      <c r="W51" s="4"/>
      <c r="X51" s="4"/>
      <c r="Y51" s="4"/>
      <c r="Z51" s="4"/>
    </row>
    <row r="52" ht="20" customHeight="true">
      <c r="A52" s="285" t="str">
        <f>IF(B52="","",ROW()-5)</f>
      </c>
      <c r="B52" s="237"/>
      <c r="C52" s="291" t="str">
        <f>IF(B52="","",TEXT(B52,"yyyy-mm"))</f>
      </c>
      <c r="D52" s="149"/>
      <c r="E52" s="149"/>
      <c r="F52" s="149"/>
      <c r="G52" s="149"/>
      <c r="H52" s="149"/>
      <c r="I52" s="149"/>
      <c r="J52" s="149"/>
      <c r="K52" s="243"/>
      <c r="L52" s="243"/>
      <c r="M52" s="243"/>
      <c r="N52" s="299" t="str">
        <f>IF(OR(K52="",L52=""),"",L52-K52)</f>
      </c>
      <c r="O52" s="300" t="str">
        <f>IFERROR(N52/K52,"")</f>
      </c>
      <c r="P52" s="301" t="str">
        <f>IF(N52="","",IF(OR(H52="収益",H52="キャッシュイン"),IF(N52&gt;=0,"有利","不利"),IF(N52&lt;=0,"有利","不利")))</f>
      </c>
      <c r="Q52" s="149"/>
      <c r="R52" s="149"/>
      <c r="S52" s="315"/>
      <c r="T52" s="315"/>
      <c r="U52" s="149"/>
      <c r="V52" s="249"/>
      <c r="W52" s="4"/>
      <c r="X52" s="4"/>
      <c r="Y52" s="4"/>
      <c r="Z52" s="4"/>
    </row>
    <row r="53" ht="20" customHeight="true">
      <c r="A53" s="285" t="str">
        <f>IF(B53="","",ROW()-5)</f>
      </c>
      <c r="B53" s="237"/>
      <c r="C53" s="291" t="str">
        <f>IF(B53="","",TEXT(B53,"yyyy-mm"))</f>
      </c>
      <c r="D53" s="149"/>
      <c r="E53" s="149"/>
      <c r="F53" s="149"/>
      <c r="G53" s="149"/>
      <c r="H53" s="149"/>
      <c r="I53" s="149"/>
      <c r="J53" s="149"/>
      <c r="K53" s="243"/>
      <c r="L53" s="243"/>
      <c r="M53" s="243"/>
      <c r="N53" s="299" t="str">
        <f>IF(OR(K53="",L53=""),"",L53-K53)</f>
      </c>
      <c r="O53" s="300" t="str">
        <f>IFERROR(N53/K53,"")</f>
      </c>
      <c r="P53" s="301" t="str">
        <f>IF(N53="","",IF(OR(H53="収益",H53="キャッシュイン"),IF(N53&gt;=0,"有利","不利"),IF(N53&lt;=0,"有利","不利")))</f>
      </c>
      <c r="Q53" s="149"/>
      <c r="R53" s="149"/>
      <c r="S53" s="315"/>
      <c r="T53" s="315"/>
      <c r="U53" s="149"/>
      <c r="V53" s="249"/>
      <c r="W53" s="4"/>
      <c r="X53" s="4"/>
      <c r="Y53" s="4"/>
      <c r="Z53" s="4"/>
    </row>
    <row r="54" ht="20" customHeight="true">
      <c r="A54" s="285" t="str">
        <f>IF(B54="","",ROW()-5)</f>
      </c>
      <c r="B54" s="237"/>
      <c r="C54" s="291" t="str">
        <f>IF(B54="","",TEXT(B54,"yyyy-mm"))</f>
      </c>
      <c r="D54" s="149"/>
      <c r="E54" s="149"/>
      <c r="F54" s="149"/>
      <c r="G54" s="149"/>
      <c r="H54" s="149"/>
      <c r="I54" s="149"/>
      <c r="J54" s="149"/>
      <c r="K54" s="243"/>
      <c r="L54" s="243"/>
      <c r="M54" s="243"/>
      <c r="N54" s="299" t="str">
        <f>IF(OR(K54="",L54=""),"",L54-K54)</f>
      </c>
      <c r="O54" s="300" t="str">
        <f>IFERROR(N54/K54,"")</f>
      </c>
      <c r="P54" s="301" t="str">
        <f>IF(N54="","",IF(OR(H54="収益",H54="キャッシュイン"),IF(N54&gt;=0,"有利","不利"),IF(N54&lt;=0,"有利","不利")))</f>
      </c>
      <c r="Q54" s="149"/>
      <c r="R54" s="149"/>
      <c r="S54" s="315"/>
      <c r="T54" s="315"/>
      <c r="U54" s="149"/>
      <c r="V54" s="249"/>
      <c r="W54" s="4"/>
      <c r="X54" s="4"/>
      <c r="Y54" s="4"/>
      <c r="Z54" s="4"/>
    </row>
    <row r="55" ht="20" customHeight="true">
      <c r="A55" s="285" t="str">
        <f>IF(B55="","",ROW()-5)</f>
      </c>
      <c r="B55" s="237"/>
      <c r="C55" s="291" t="str">
        <f>IF(B55="","",TEXT(B55,"yyyy-mm"))</f>
      </c>
      <c r="D55" s="149"/>
      <c r="E55" s="149"/>
      <c r="F55" s="149"/>
      <c r="G55" s="149"/>
      <c r="H55" s="149"/>
      <c r="I55" s="149"/>
      <c r="J55" s="149"/>
      <c r="K55" s="243"/>
      <c r="L55" s="243"/>
      <c r="M55" s="243"/>
      <c r="N55" s="299" t="str">
        <f>IF(OR(K55="",L55=""),"",L55-K55)</f>
      </c>
      <c r="O55" s="300" t="str">
        <f>IFERROR(N55/K55,"")</f>
      </c>
      <c r="P55" s="301" t="str">
        <f>IF(N55="","",IF(OR(H55="収益",H55="キャッシュイン"),IF(N55&gt;=0,"有利","不利"),IF(N55&lt;=0,"有利","不利")))</f>
      </c>
      <c r="Q55" s="149"/>
      <c r="R55" s="149"/>
      <c r="S55" s="315"/>
      <c r="T55" s="315"/>
      <c r="U55" s="149"/>
      <c r="V55" s="249"/>
      <c r="W55" s="4"/>
      <c r="X55" s="4"/>
      <c r="Y55" s="4"/>
      <c r="Z55" s="4"/>
    </row>
    <row r="56" ht="20" customHeight="true">
      <c r="A56" s="285" t="str">
        <f>IF(B56="","",ROW()-5)</f>
      </c>
      <c r="B56" s="237"/>
      <c r="C56" s="291" t="str">
        <f>IF(B56="","",TEXT(B56,"yyyy-mm"))</f>
      </c>
      <c r="D56" s="149"/>
      <c r="E56" s="149"/>
      <c r="F56" s="149"/>
      <c r="G56" s="149"/>
      <c r="H56" s="149"/>
      <c r="I56" s="149"/>
      <c r="J56" s="149"/>
      <c r="K56" s="243"/>
      <c r="L56" s="243"/>
      <c r="M56" s="243"/>
      <c r="N56" s="299" t="str">
        <f>IF(OR(K56="",L56=""),"",L56-K56)</f>
      </c>
      <c r="O56" s="300" t="str">
        <f>IFERROR(N56/K56,"")</f>
      </c>
      <c r="P56" s="301" t="str">
        <f>IF(N56="","",IF(OR(H56="収益",H56="キャッシュイン"),IF(N56&gt;=0,"有利","不利"),IF(N56&lt;=0,"有利","不利")))</f>
      </c>
      <c r="Q56" s="149"/>
      <c r="R56" s="149"/>
      <c r="S56" s="315"/>
      <c r="T56" s="315"/>
      <c r="U56" s="149"/>
      <c r="V56" s="249"/>
      <c r="W56" s="4"/>
      <c r="X56" s="4"/>
      <c r="Y56" s="4"/>
      <c r="Z56" s="4"/>
    </row>
    <row r="57" ht="20" customHeight="true">
      <c r="A57" s="285" t="str">
        <f>IF(B57="","",ROW()-5)</f>
      </c>
      <c r="B57" s="237"/>
      <c r="C57" s="291" t="str">
        <f>IF(B57="","",TEXT(B57,"yyyy-mm"))</f>
      </c>
      <c r="D57" s="149"/>
      <c r="E57" s="149"/>
      <c r="F57" s="149"/>
      <c r="G57" s="149"/>
      <c r="H57" s="149"/>
      <c r="I57" s="149"/>
      <c r="J57" s="149"/>
      <c r="K57" s="243"/>
      <c r="L57" s="243"/>
      <c r="M57" s="243"/>
      <c r="N57" s="299" t="str">
        <f>IF(OR(K57="",L57=""),"",L57-K57)</f>
      </c>
      <c r="O57" s="300" t="str">
        <f>IFERROR(N57/K57,"")</f>
      </c>
      <c r="P57" s="301" t="str">
        <f>IF(N57="","",IF(OR(H57="収益",H57="キャッシュイン"),IF(N57&gt;=0,"有利","不利"),IF(N57&lt;=0,"有利","不利")))</f>
      </c>
      <c r="Q57" s="149"/>
      <c r="R57" s="149"/>
      <c r="S57" s="315"/>
      <c r="T57" s="315"/>
      <c r="U57" s="149"/>
      <c r="V57" s="249"/>
      <c r="W57" s="4"/>
      <c r="X57" s="4"/>
      <c r="Y57" s="4"/>
      <c r="Z57" s="4"/>
    </row>
    <row r="58" ht="20" customHeight="true">
      <c r="A58" s="285" t="str">
        <f>IF(B58="","",ROW()-5)</f>
      </c>
      <c r="B58" s="237"/>
      <c r="C58" s="291" t="str">
        <f>IF(B58="","",TEXT(B58,"yyyy-mm"))</f>
      </c>
      <c r="D58" s="149"/>
      <c r="E58" s="149"/>
      <c r="F58" s="149"/>
      <c r="G58" s="149"/>
      <c r="H58" s="149"/>
      <c r="I58" s="149"/>
      <c r="J58" s="149"/>
      <c r="K58" s="243"/>
      <c r="L58" s="243"/>
      <c r="M58" s="243"/>
      <c r="N58" s="299" t="str">
        <f>IF(OR(K58="",L58=""),"",L58-K58)</f>
      </c>
      <c r="O58" s="300" t="str">
        <f>IFERROR(N58/K58,"")</f>
      </c>
      <c r="P58" s="301" t="str">
        <f>IF(N58="","",IF(OR(H58="収益",H58="キャッシュイン"),IF(N58&gt;=0,"有利","不利"),IF(N58&lt;=0,"有利","不利")))</f>
      </c>
      <c r="Q58" s="149"/>
      <c r="R58" s="149"/>
      <c r="S58" s="315"/>
      <c r="T58" s="315"/>
      <c r="U58" s="149"/>
      <c r="V58" s="249"/>
      <c r="W58" s="4"/>
      <c r="X58" s="4"/>
      <c r="Y58" s="4"/>
      <c r="Z58" s="4"/>
    </row>
    <row r="59" ht="20" customHeight="true">
      <c r="A59" s="285" t="str">
        <f>IF(B59="","",ROW()-5)</f>
      </c>
      <c r="B59" s="237"/>
      <c r="C59" s="291" t="str">
        <f>IF(B59="","",TEXT(B59,"yyyy-mm"))</f>
      </c>
      <c r="D59" s="149"/>
      <c r="E59" s="149"/>
      <c r="F59" s="149"/>
      <c r="G59" s="149"/>
      <c r="H59" s="149"/>
      <c r="I59" s="149"/>
      <c r="J59" s="149"/>
      <c r="K59" s="243"/>
      <c r="L59" s="243"/>
      <c r="M59" s="243"/>
      <c r="N59" s="299" t="str">
        <f>IF(OR(K59="",L59=""),"",L59-K59)</f>
      </c>
      <c r="O59" s="300" t="str">
        <f>IFERROR(N59/K59,"")</f>
      </c>
      <c r="P59" s="301" t="str">
        <f>IF(N59="","",IF(OR(H59="収益",H59="キャッシュイン"),IF(N59&gt;=0,"有利","不利"),IF(N59&lt;=0,"有利","不利")))</f>
      </c>
      <c r="Q59" s="149"/>
      <c r="R59" s="149"/>
      <c r="S59" s="315"/>
      <c r="T59" s="315"/>
      <c r="U59" s="149"/>
      <c r="V59" s="249"/>
      <c r="W59" s="4"/>
      <c r="X59" s="4"/>
      <c r="Y59" s="4"/>
      <c r="Z59" s="4"/>
    </row>
    <row r="60" ht="20" customHeight="true">
      <c r="A60" s="285" t="str">
        <f>IF(B60="","",ROW()-5)</f>
      </c>
      <c r="B60" s="237"/>
      <c r="C60" s="291" t="str">
        <f>IF(B60="","",TEXT(B60,"yyyy-mm"))</f>
      </c>
      <c r="D60" s="149"/>
      <c r="E60" s="149"/>
      <c r="F60" s="149"/>
      <c r="G60" s="149"/>
      <c r="H60" s="149"/>
      <c r="I60" s="149"/>
      <c r="J60" s="149"/>
      <c r="K60" s="243"/>
      <c r="L60" s="243"/>
      <c r="M60" s="243"/>
      <c r="N60" s="299" t="str">
        <f>IF(OR(K60="",L60=""),"",L60-K60)</f>
      </c>
      <c r="O60" s="300" t="str">
        <f>IFERROR(N60/K60,"")</f>
      </c>
      <c r="P60" s="301" t="str">
        <f>IF(N60="","",IF(OR(H60="収益",H60="キャッシュイン"),IF(N60&gt;=0,"有利","不利"),IF(N60&lt;=0,"有利","不利")))</f>
      </c>
      <c r="Q60" s="149"/>
      <c r="R60" s="149"/>
      <c r="S60" s="315"/>
      <c r="T60" s="315"/>
      <c r="U60" s="149"/>
      <c r="V60" s="249"/>
      <c r="W60" s="4"/>
      <c r="X60" s="4"/>
      <c r="Y60" s="4"/>
      <c r="Z60" s="4"/>
    </row>
    <row r="61" ht="20" customHeight="true">
      <c r="A61" s="285" t="str">
        <f>IF(B61="","",ROW()-5)</f>
      </c>
      <c r="B61" s="237"/>
      <c r="C61" s="291" t="str">
        <f>IF(B61="","",TEXT(B61,"yyyy-mm"))</f>
      </c>
      <c r="D61" s="149"/>
      <c r="E61" s="149"/>
      <c r="F61" s="149"/>
      <c r="G61" s="149"/>
      <c r="H61" s="149"/>
      <c r="I61" s="149"/>
      <c r="J61" s="149"/>
      <c r="K61" s="243"/>
      <c r="L61" s="243"/>
      <c r="M61" s="243"/>
      <c r="N61" s="299" t="str">
        <f>IF(OR(K61="",L61=""),"",L61-K61)</f>
      </c>
      <c r="O61" s="300" t="str">
        <f>IFERROR(N61/K61,"")</f>
      </c>
      <c r="P61" s="301" t="str">
        <f>IF(N61="","",IF(OR(H61="収益",H61="キャッシュイン"),IF(N61&gt;=0,"有利","不利"),IF(N61&lt;=0,"有利","不利")))</f>
      </c>
      <c r="Q61" s="149"/>
      <c r="R61" s="149"/>
      <c r="S61" s="315"/>
      <c r="T61" s="315"/>
      <c r="U61" s="149"/>
      <c r="V61" s="249"/>
      <c r="W61" s="4"/>
      <c r="X61" s="4"/>
      <c r="Y61" s="4"/>
      <c r="Z61" s="4"/>
    </row>
    <row r="62" ht="20" customHeight="true">
      <c r="A62" s="285" t="str">
        <f>IF(B62="","",ROW()-5)</f>
      </c>
      <c r="B62" s="237"/>
      <c r="C62" s="291" t="str">
        <f>IF(B62="","",TEXT(B62,"yyyy-mm"))</f>
      </c>
      <c r="D62" s="149"/>
      <c r="E62" s="149"/>
      <c r="F62" s="149"/>
      <c r="G62" s="149"/>
      <c r="H62" s="149"/>
      <c r="I62" s="149"/>
      <c r="J62" s="149"/>
      <c r="K62" s="243"/>
      <c r="L62" s="243"/>
      <c r="M62" s="243"/>
      <c r="N62" s="299" t="str">
        <f>IF(OR(K62="",L62=""),"",L62-K62)</f>
      </c>
      <c r="O62" s="300" t="str">
        <f>IFERROR(N62/K62,"")</f>
      </c>
      <c r="P62" s="301" t="str">
        <f>IF(N62="","",IF(OR(H62="収益",H62="キャッシュイン"),IF(N62&gt;=0,"有利","不利"),IF(N62&lt;=0,"有利","不利")))</f>
      </c>
      <c r="Q62" s="149"/>
      <c r="R62" s="149"/>
      <c r="S62" s="315"/>
      <c r="T62" s="315"/>
      <c r="U62" s="149"/>
      <c r="V62" s="249"/>
      <c r="W62" s="4"/>
      <c r="X62" s="4"/>
      <c r="Y62" s="4"/>
      <c r="Z62" s="4"/>
    </row>
    <row r="63" ht="20" customHeight="true">
      <c r="A63" s="285" t="str">
        <f>IF(B63="","",ROW()-5)</f>
      </c>
      <c r="B63" s="237"/>
      <c r="C63" s="291" t="str">
        <f>IF(B63="","",TEXT(B63,"yyyy-mm"))</f>
      </c>
      <c r="D63" s="149"/>
      <c r="E63" s="149"/>
      <c r="F63" s="149"/>
      <c r="G63" s="149"/>
      <c r="H63" s="149"/>
      <c r="I63" s="149"/>
      <c r="J63" s="149"/>
      <c r="K63" s="243"/>
      <c r="L63" s="243"/>
      <c r="M63" s="243"/>
      <c r="N63" s="299" t="str">
        <f>IF(OR(K63="",L63=""),"",L63-K63)</f>
      </c>
      <c r="O63" s="300" t="str">
        <f>IFERROR(N63/K63,"")</f>
      </c>
      <c r="P63" s="301" t="str">
        <f>IF(N63="","",IF(OR(H63="収益",H63="キャッシュイン"),IF(N63&gt;=0,"有利","不利"),IF(N63&lt;=0,"有利","不利")))</f>
      </c>
      <c r="Q63" s="149"/>
      <c r="R63" s="149"/>
      <c r="S63" s="315"/>
      <c r="T63" s="315"/>
      <c r="U63" s="149"/>
      <c r="V63" s="249"/>
      <c r="W63" s="4"/>
      <c r="X63" s="4"/>
      <c r="Y63" s="4"/>
      <c r="Z63" s="4"/>
    </row>
    <row r="64" ht="20" customHeight="true">
      <c r="A64" s="285" t="str">
        <f>IF(B64="","",ROW()-5)</f>
      </c>
      <c r="B64" s="237"/>
      <c r="C64" s="291" t="str">
        <f>IF(B64="","",TEXT(B64,"yyyy-mm"))</f>
      </c>
      <c r="D64" s="149"/>
      <c r="E64" s="149"/>
      <c r="F64" s="149"/>
      <c r="G64" s="149"/>
      <c r="H64" s="149"/>
      <c r="I64" s="149"/>
      <c r="J64" s="149"/>
      <c r="K64" s="243"/>
      <c r="L64" s="243"/>
      <c r="M64" s="243"/>
      <c r="N64" s="299" t="str">
        <f>IF(OR(K64="",L64=""),"",L64-K64)</f>
      </c>
      <c r="O64" s="300" t="str">
        <f>IFERROR(N64/K64,"")</f>
      </c>
      <c r="P64" s="301" t="str">
        <f>IF(N64="","",IF(OR(H64="収益",H64="キャッシュイン"),IF(N64&gt;=0,"有利","不利"),IF(N64&lt;=0,"有利","不利")))</f>
      </c>
      <c r="Q64" s="149"/>
      <c r="R64" s="149"/>
      <c r="S64" s="315"/>
      <c r="T64" s="315"/>
      <c r="U64" s="149"/>
      <c r="V64" s="249"/>
      <c r="W64" s="4"/>
      <c r="X64" s="4"/>
      <c r="Y64" s="4"/>
      <c r="Z64" s="4"/>
    </row>
    <row r="65" ht="20" customHeight="true">
      <c r="A65" s="285" t="str">
        <f>IF(B65="","",ROW()-5)</f>
      </c>
      <c r="B65" s="237"/>
      <c r="C65" s="291" t="str">
        <f>IF(B65="","",TEXT(B65,"yyyy-mm"))</f>
      </c>
      <c r="D65" s="149"/>
      <c r="E65" s="149"/>
      <c r="F65" s="149"/>
      <c r="G65" s="149"/>
      <c r="H65" s="149"/>
      <c r="I65" s="149"/>
      <c r="J65" s="149"/>
      <c r="K65" s="243"/>
      <c r="L65" s="243"/>
      <c r="M65" s="243"/>
      <c r="N65" s="299" t="str">
        <f>IF(OR(K65="",L65=""),"",L65-K65)</f>
      </c>
      <c r="O65" s="300" t="str">
        <f>IFERROR(N65/K65,"")</f>
      </c>
      <c r="P65" s="301" t="str">
        <f>IF(N65="","",IF(OR(H65="収益",H65="キャッシュイン"),IF(N65&gt;=0,"有利","不利"),IF(N65&lt;=0,"有利","不利")))</f>
      </c>
      <c r="Q65" s="149"/>
      <c r="R65" s="149"/>
      <c r="S65" s="315"/>
      <c r="T65" s="315"/>
      <c r="U65" s="149"/>
      <c r="V65" s="249"/>
      <c r="W65" s="4"/>
      <c r="X65" s="4"/>
      <c r="Y65" s="4"/>
      <c r="Z65" s="4"/>
    </row>
    <row r="66" ht="20" customHeight="true">
      <c r="A66" s="285" t="str">
        <f>IF(B66="","",ROW()-5)</f>
      </c>
      <c r="B66" s="237"/>
      <c r="C66" s="291" t="str">
        <f>IF(B66="","",TEXT(B66,"yyyy-mm"))</f>
      </c>
      <c r="D66" s="149"/>
      <c r="E66" s="149"/>
      <c r="F66" s="149"/>
      <c r="G66" s="149"/>
      <c r="H66" s="149"/>
      <c r="I66" s="149"/>
      <c r="J66" s="149"/>
      <c r="K66" s="243"/>
      <c r="L66" s="243"/>
      <c r="M66" s="243"/>
      <c r="N66" s="299" t="str">
        <f>IF(OR(K66="",L66=""),"",L66-K66)</f>
      </c>
      <c r="O66" s="300" t="str">
        <f>IFERROR(N66/K66,"")</f>
      </c>
      <c r="P66" s="301" t="str">
        <f>IF(N66="","",IF(OR(H66="収益",H66="キャッシュイン"),IF(N66&gt;=0,"有利","不利"),IF(N66&lt;=0,"有利","不利")))</f>
      </c>
      <c r="Q66" s="149"/>
      <c r="R66" s="149"/>
      <c r="S66" s="315"/>
      <c r="T66" s="315"/>
      <c r="U66" s="149"/>
      <c r="V66" s="249"/>
      <c r="W66" s="4"/>
      <c r="X66" s="4"/>
      <c r="Y66" s="4"/>
      <c r="Z66" s="4"/>
    </row>
    <row r="67" ht="20" customHeight="true">
      <c r="A67" s="285" t="str">
        <f>IF(B67="","",ROW()-5)</f>
      </c>
      <c r="B67" s="237"/>
      <c r="C67" s="291" t="str">
        <f>IF(B67="","",TEXT(B67,"yyyy-mm"))</f>
      </c>
      <c r="D67" s="149"/>
      <c r="E67" s="149"/>
      <c r="F67" s="149"/>
      <c r="G67" s="149"/>
      <c r="H67" s="149"/>
      <c r="I67" s="149"/>
      <c r="J67" s="149"/>
      <c r="K67" s="243"/>
      <c r="L67" s="243"/>
      <c r="M67" s="243"/>
      <c r="N67" s="299" t="str">
        <f>IF(OR(K67="",L67=""),"",L67-K67)</f>
      </c>
      <c r="O67" s="300" t="str">
        <f>IFERROR(N67/K67,"")</f>
      </c>
      <c r="P67" s="301" t="str">
        <f>IF(N67="","",IF(OR(H67="収益",H67="キャッシュイン"),IF(N67&gt;=0,"有利","不利"),IF(N67&lt;=0,"有利","不利")))</f>
      </c>
      <c r="Q67" s="149"/>
      <c r="R67" s="149"/>
      <c r="S67" s="315"/>
      <c r="T67" s="315"/>
      <c r="U67" s="149"/>
      <c r="V67" s="249"/>
      <c r="W67" s="4"/>
      <c r="X67" s="4"/>
      <c r="Y67" s="4"/>
      <c r="Z67" s="4"/>
    </row>
    <row r="68" ht="20" customHeight="true">
      <c r="A68" s="285" t="str">
        <f>IF(B68="","",ROW()-5)</f>
      </c>
      <c r="B68" s="237"/>
      <c r="C68" s="291" t="str">
        <f>IF(B68="","",TEXT(B68,"yyyy-mm"))</f>
      </c>
      <c r="D68" s="149"/>
      <c r="E68" s="149"/>
      <c r="F68" s="149"/>
      <c r="G68" s="149"/>
      <c r="H68" s="149"/>
      <c r="I68" s="149"/>
      <c r="J68" s="149"/>
      <c r="K68" s="243"/>
      <c r="L68" s="243"/>
      <c r="M68" s="243"/>
      <c r="N68" s="299" t="str">
        <f>IF(OR(K68="",L68=""),"",L68-K68)</f>
      </c>
      <c r="O68" s="300" t="str">
        <f>IFERROR(N68/K68,"")</f>
      </c>
      <c r="P68" s="301" t="str">
        <f>IF(N68="","",IF(OR(H68="収益",H68="キャッシュイン"),IF(N68&gt;=0,"有利","不利"),IF(N68&lt;=0,"有利","不利")))</f>
      </c>
      <c r="Q68" s="149"/>
      <c r="R68" s="149"/>
      <c r="S68" s="315"/>
      <c r="T68" s="315"/>
      <c r="U68" s="149"/>
      <c r="V68" s="249"/>
      <c r="W68" s="4"/>
      <c r="X68" s="4"/>
      <c r="Y68" s="4"/>
      <c r="Z68" s="4"/>
    </row>
    <row r="69" ht="20" customHeight="true">
      <c r="A69" s="285" t="str">
        <f>IF(B69="","",ROW()-5)</f>
      </c>
      <c r="B69" s="237"/>
      <c r="C69" s="291" t="str">
        <f>IF(B69="","",TEXT(B69,"yyyy-mm"))</f>
      </c>
      <c r="D69" s="149"/>
      <c r="E69" s="149"/>
      <c r="F69" s="149"/>
      <c r="G69" s="149"/>
      <c r="H69" s="149"/>
      <c r="I69" s="149"/>
      <c r="J69" s="149"/>
      <c r="K69" s="243"/>
      <c r="L69" s="243"/>
      <c r="M69" s="243"/>
      <c r="N69" s="299" t="str">
        <f>IF(OR(K69="",L69=""),"",L69-K69)</f>
      </c>
      <c r="O69" s="300" t="str">
        <f>IFERROR(N69/K69,"")</f>
      </c>
      <c r="P69" s="301" t="str">
        <f>IF(N69="","",IF(OR(H69="収益",H69="キャッシュイン"),IF(N69&gt;=0,"有利","不利"),IF(N69&lt;=0,"有利","不利")))</f>
      </c>
      <c r="Q69" s="149"/>
      <c r="R69" s="149"/>
      <c r="S69" s="315"/>
      <c r="T69" s="315"/>
      <c r="U69" s="149"/>
      <c r="V69" s="249"/>
      <c r="W69" s="4"/>
      <c r="X69" s="4"/>
      <c r="Y69" s="4"/>
      <c r="Z69" s="4"/>
    </row>
    <row r="70" ht="20" customHeight="true">
      <c r="A70" s="285" t="str">
        <f>IF(B70="","",ROW()-5)</f>
      </c>
      <c r="B70" s="237"/>
      <c r="C70" s="291" t="str">
        <f>IF(B70="","",TEXT(B70,"yyyy-mm"))</f>
      </c>
      <c r="D70" s="149"/>
      <c r="E70" s="149"/>
      <c r="F70" s="149"/>
      <c r="G70" s="149"/>
      <c r="H70" s="149"/>
      <c r="I70" s="149"/>
      <c r="J70" s="149"/>
      <c r="K70" s="243"/>
      <c r="L70" s="243"/>
      <c r="M70" s="243"/>
      <c r="N70" s="299" t="str">
        <f>IF(OR(K70="",L70=""),"",L70-K70)</f>
      </c>
      <c r="O70" s="300" t="str">
        <f>IFERROR(N70/K70,"")</f>
      </c>
      <c r="P70" s="301" t="str">
        <f>IF(N70="","",IF(OR(H70="収益",H70="キャッシュイン"),IF(N70&gt;=0,"有利","不利"),IF(N70&lt;=0,"有利","不利")))</f>
      </c>
      <c r="Q70" s="149"/>
      <c r="R70" s="149"/>
      <c r="S70" s="315"/>
      <c r="T70" s="315"/>
      <c r="U70" s="149"/>
      <c r="V70" s="249"/>
      <c r="W70" s="4"/>
      <c r="X70" s="4"/>
      <c r="Y70" s="4"/>
      <c r="Z70" s="4"/>
    </row>
    <row r="71" ht="20" customHeight="true">
      <c r="A71" s="285" t="str">
        <f>IF(B71="","",ROW()-5)</f>
      </c>
      <c r="B71" s="237"/>
      <c r="C71" s="291" t="str">
        <f>IF(B71="","",TEXT(B71,"yyyy-mm"))</f>
      </c>
      <c r="D71" s="149"/>
      <c r="E71" s="149"/>
      <c r="F71" s="149"/>
      <c r="G71" s="149"/>
      <c r="H71" s="149"/>
      <c r="I71" s="149"/>
      <c r="J71" s="149"/>
      <c r="K71" s="243"/>
      <c r="L71" s="243"/>
      <c r="M71" s="243"/>
      <c r="N71" s="299" t="str">
        <f>IF(OR(K71="",L71=""),"",L71-K71)</f>
      </c>
      <c r="O71" s="300" t="str">
        <f>IFERROR(N71/K71,"")</f>
      </c>
      <c r="P71" s="301" t="str">
        <f>IF(N71="","",IF(OR(H71="収益",H71="キャッシュイン"),IF(N71&gt;=0,"有利","不利"),IF(N71&lt;=0,"有利","不利")))</f>
      </c>
      <c r="Q71" s="149"/>
      <c r="R71" s="149"/>
      <c r="S71" s="315"/>
      <c r="T71" s="315"/>
      <c r="U71" s="149"/>
      <c r="V71" s="249"/>
      <c r="W71" s="4"/>
      <c r="X71" s="4"/>
      <c r="Y71" s="4"/>
      <c r="Z71" s="4"/>
    </row>
    <row r="72" ht="20" customHeight="true">
      <c r="A72" s="285" t="str">
        <f>IF(B72="","",ROW()-5)</f>
      </c>
      <c r="B72" s="237"/>
      <c r="C72" s="291" t="str">
        <f>IF(B72="","",TEXT(B72,"yyyy-mm"))</f>
      </c>
      <c r="D72" s="149"/>
      <c r="E72" s="149"/>
      <c r="F72" s="149"/>
      <c r="G72" s="149"/>
      <c r="H72" s="149"/>
      <c r="I72" s="149"/>
      <c r="J72" s="149"/>
      <c r="K72" s="243"/>
      <c r="L72" s="243"/>
      <c r="M72" s="243"/>
      <c r="N72" s="299" t="str">
        <f>IF(OR(K72="",L72=""),"",L72-K72)</f>
      </c>
      <c r="O72" s="300" t="str">
        <f>IFERROR(N72/K72,"")</f>
      </c>
      <c r="P72" s="301" t="str">
        <f>IF(N72="","",IF(OR(H72="収益",H72="キャッシュイン"),IF(N72&gt;=0,"有利","不利"),IF(N72&lt;=0,"有利","不利")))</f>
      </c>
      <c r="Q72" s="149"/>
      <c r="R72" s="149"/>
      <c r="S72" s="315"/>
      <c r="T72" s="315"/>
      <c r="U72" s="149"/>
      <c r="V72" s="249"/>
      <c r="W72" s="4"/>
      <c r="X72" s="4"/>
      <c r="Y72" s="4"/>
      <c r="Z72" s="4"/>
    </row>
    <row r="73" ht="20" customHeight="true">
      <c r="A73" s="285" t="str">
        <f>IF(B73="","",ROW()-5)</f>
      </c>
      <c r="B73" s="237"/>
      <c r="C73" s="291" t="str">
        <f>IF(B73="","",TEXT(B73,"yyyy-mm"))</f>
      </c>
      <c r="D73" s="149"/>
      <c r="E73" s="149"/>
      <c r="F73" s="149"/>
      <c r="G73" s="149"/>
      <c r="H73" s="149"/>
      <c r="I73" s="149"/>
      <c r="J73" s="149"/>
      <c r="K73" s="243"/>
      <c r="L73" s="243"/>
      <c r="M73" s="243"/>
      <c r="N73" s="299" t="str">
        <f>IF(OR(K73="",L73=""),"",L73-K73)</f>
      </c>
      <c r="O73" s="300" t="str">
        <f>IFERROR(N73/K73,"")</f>
      </c>
      <c r="P73" s="301" t="str">
        <f>IF(N73="","",IF(OR(H73="収益",H73="キャッシュイン"),IF(N73&gt;=0,"有利","不利"),IF(N73&lt;=0,"有利","不利")))</f>
      </c>
      <c r="Q73" s="149"/>
      <c r="R73" s="149"/>
      <c r="S73" s="315"/>
      <c r="T73" s="315"/>
      <c r="U73" s="149"/>
      <c r="V73" s="249"/>
      <c r="W73" s="4"/>
      <c r="X73" s="4"/>
      <c r="Y73" s="4"/>
      <c r="Z73" s="4"/>
    </row>
    <row r="74" ht="20" customHeight="true">
      <c r="A74" s="285" t="str">
        <f>IF(B74="","",ROW()-5)</f>
      </c>
      <c r="B74" s="237"/>
      <c r="C74" s="291" t="str">
        <f>IF(B74="","",TEXT(B74,"yyyy-mm"))</f>
      </c>
      <c r="D74" s="149"/>
      <c r="E74" s="149"/>
      <c r="F74" s="149"/>
      <c r="G74" s="149"/>
      <c r="H74" s="149"/>
      <c r="I74" s="149"/>
      <c r="J74" s="149"/>
      <c r="K74" s="243"/>
      <c r="L74" s="243"/>
      <c r="M74" s="243"/>
      <c r="N74" s="299" t="str">
        <f>IF(OR(K74="",L74=""),"",L74-K74)</f>
      </c>
      <c r="O74" s="300" t="str">
        <f>IFERROR(N74/K74,"")</f>
      </c>
      <c r="P74" s="301" t="str">
        <f>IF(N74="","",IF(OR(H74="収益",H74="キャッシュイン"),IF(N74&gt;=0,"有利","不利"),IF(N74&lt;=0,"有利","不利")))</f>
      </c>
      <c r="Q74" s="149"/>
      <c r="R74" s="149"/>
      <c r="S74" s="315"/>
      <c r="T74" s="315"/>
      <c r="U74" s="149"/>
      <c r="V74" s="249"/>
      <c r="W74" s="4"/>
      <c r="X74" s="4"/>
      <c r="Y74" s="4"/>
      <c r="Z74" s="4"/>
    </row>
    <row r="75" ht="20" customHeight="true">
      <c r="A75" s="285" t="str">
        <f>IF(B75="","",ROW()-5)</f>
      </c>
      <c r="B75" s="237"/>
      <c r="C75" s="291" t="str">
        <f>IF(B75="","",TEXT(B75,"yyyy-mm"))</f>
      </c>
      <c r="D75" s="149"/>
      <c r="E75" s="149"/>
      <c r="F75" s="149"/>
      <c r="G75" s="149"/>
      <c r="H75" s="149"/>
      <c r="I75" s="149"/>
      <c r="J75" s="149"/>
      <c r="K75" s="243"/>
      <c r="L75" s="243"/>
      <c r="M75" s="243"/>
      <c r="N75" s="299" t="str">
        <f>IF(OR(K75="",L75=""),"",L75-K75)</f>
      </c>
      <c r="O75" s="300" t="str">
        <f>IFERROR(N75/K75,"")</f>
      </c>
      <c r="P75" s="301" t="str">
        <f>IF(N75="","",IF(OR(H75="収益",H75="キャッシュイン"),IF(N75&gt;=0,"有利","不利"),IF(N75&lt;=0,"有利","不利")))</f>
      </c>
      <c r="Q75" s="149"/>
      <c r="R75" s="149"/>
      <c r="S75" s="315"/>
      <c r="T75" s="315"/>
      <c r="U75" s="149"/>
      <c r="V75" s="249"/>
      <c r="W75" s="4"/>
      <c r="X75" s="4"/>
      <c r="Y75" s="4"/>
      <c r="Z75" s="4"/>
    </row>
    <row r="76" ht="20" customHeight="true">
      <c r="A76" s="285" t="str">
        <f>IF(B76="","",ROW()-5)</f>
      </c>
      <c r="B76" s="237"/>
      <c r="C76" s="291" t="str">
        <f>IF(B76="","",TEXT(B76,"yyyy-mm"))</f>
      </c>
      <c r="D76" s="149"/>
      <c r="E76" s="149"/>
      <c r="F76" s="149"/>
      <c r="G76" s="149"/>
      <c r="H76" s="149"/>
      <c r="I76" s="149"/>
      <c r="J76" s="149"/>
      <c r="K76" s="243"/>
      <c r="L76" s="243"/>
      <c r="M76" s="243"/>
      <c r="N76" s="299" t="str">
        <f>IF(OR(K76="",L76=""),"",L76-K76)</f>
      </c>
      <c r="O76" s="300" t="str">
        <f>IFERROR(N76/K76,"")</f>
      </c>
      <c r="P76" s="301" t="str">
        <f>IF(N76="","",IF(OR(H76="収益",H76="キャッシュイン"),IF(N76&gt;=0,"有利","不利"),IF(N76&lt;=0,"有利","不利")))</f>
      </c>
      <c r="Q76" s="149"/>
      <c r="R76" s="149"/>
      <c r="S76" s="315"/>
      <c r="T76" s="315"/>
      <c r="U76" s="149"/>
      <c r="V76" s="249"/>
      <c r="W76" s="4"/>
      <c r="X76" s="4"/>
      <c r="Y76" s="4"/>
      <c r="Z76" s="4"/>
    </row>
    <row r="77" ht="20" customHeight="true">
      <c r="A77" s="285" t="str">
        <f>IF(B77="","",ROW()-5)</f>
      </c>
      <c r="B77" s="237"/>
      <c r="C77" s="291" t="str">
        <f>IF(B77="","",TEXT(B77,"yyyy-mm"))</f>
      </c>
      <c r="D77" s="149"/>
      <c r="E77" s="149"/>
      <c r="F77" s="149"/>
      <c r="G77" s="149"/>
      <c r="H77" s="149"/>
      <c r="I77" s="149"/>
      <c r="J77" s="149"/>
      <c r="K77" s="243"/>
      <c r="L77" s="243"/>
      <c r="M77" s="243"/>
      <c r="N77" s="299" t="str">
        <f>IF(OR(K77="",L77=""),"",L77-K77)</f>
      </c>
      <c r="O77" s="300" t="str">
        <f>IFERROR(N77/K77,"")</f>
      </c>
      <c r="P77" s="301" t="str">
        <f>IF(N77="","",IF(OR(H77="収益",H77="キャッシュイン"),IF(N77&gt;=0,"有利","不利"),IF(N77&lt;=0,"有利","不利")))</f>
      </c>
      <c r="Q77" s="149"/>
      <c r="R77" s="149"/>
      <c r="S77" s="315"/>
      <c r="T77" s="315"/>
      <c r="U77" s="149"/>
      <c r="V77" s="249"/>
      <c r="W77" s="4"/>
      <c r="X77" s="4"/>
      <c r="Y77" s="4"/>
      <c r="Z77" s="4"/>
    </row>
    <row r="78" ht="20" customHeight="true">
      <c r="A78" s="285" t="str">
        <f>IF(B78="","",ROW()-5)</f>
      </c>
      <c r="B78" s="237"/>
      <c r="C78" s="291" t="str">
        <f>IF(B78="","",TEXT(B78,"yyyy-mm"))</f>
      </c>
      <c r="D78" s="149"/>
      <c r="E78" s="149"/>
      <c r="F78" s="149"/>
      <c r="G78" s="149"/>
      <c r="H78" s="149"/>
      <c r="I78" s="149"/>
      <c r="J78" s="149"/>
      <c r="K78" s="243"/>
      <c r="L78" s="243"/>
      <c r="M78" s="243"/>
      <c r="N78" s="299" t="str">
        <f>IF(OR(K78="",L78=""),"",L78-K78)</f>
      </c>
      <c r="O78" s="300" t="str">
        <f>IFERROR(N78/K78,"")</f>
      </c>
      <c r="P78" s="301" t="str">
        <f>IF(N78="","",IF(OR(H78="収益",H78="キャッシュイン"),IF(N78&gt;=0,"有利","不利"),IF(N78&lt;=0,"有利","不利")))</f>
      </c>
      <c r="Q78" s="149"/>
      <c r="R78" s="149"/>
      <c r="S78" s="315"/>
      <c r="T78" s="315"/>
      <c r="U78" s="149"/>
      <c r="V78" s="249"/>
      <c r="W78" s="4"/>
      <c r="X78" s="4"/>
      <c r="Y78" s="4"/>
      <c r="Z78" s="4"/>
    </row>
    <row r="79" ht="20" customHeight="true">
      <c r="A79" s="285" t="str">
        <f>IF(B79="","",ROW()-5)</f>
      </c>
      <c r="B79" s="237"/>
      <c r="C79" s="291" t="str">
        <f>IF(B79="","",TEXT(B79,"yyyy-mm"))</f>
      </c>
      <c r="D79" s="149"/>
      <c r="E79" s="149"/>
      <c r="F79" s="149"/>
      <c r="G79" s="149"/>
      <c r="H79" s="149"/>
      <c r="I79" s="149"/>
      <c r="J79" s="149"/>
      <c r="K79" s="243"/>
      <c r="L79" s="243"/>
      <c r="M79" s="243"/>
      <c r="N79" s="299" t="str">
        <f>IF(OR(K79="",L79=""),"",L79-K79)</f>
      </c>
      <c r="O79" s="300" t="str">
        <f>IFERROR(N79/K79,"")</f>
      </c>
      <c r="P79" s="301" t="str">
        <f>IF(N79="","",IF(OR(H79="収益",H79="キャッシュイン"),IF(N79&gt;=0,"有利","不利"),IF(N79&lt;=0,"有利","不利")))</f>
      </c>
      <c r="Q79" s="149"/>
      <c r="R79" s="149"/>
      <c r="S79" s="315"/>
      <c r="T79" s="315"/>
      <c r="U79" s="149"/>
      <c r="V79" s="249"/>
      <c r="W79" s="4"/>
      <c r="X79" s="4"/>
      <c r="Y79" s="4"/>
      <c r="Z79" s="4"/>
    </row>
    <row r="80" ht="20" customHeight="true">
      <c r="A80" s="285" t="str">
        <f>IF(B80="","",ROW()-5)</f>
      </c>
      <c r="B80" s="237"/>
      <c r="C80" s="291" t="str">
        <f>IF(B80="","",TEXT(B80,"yyyy-mm"))</f>
      </c>
      <c r="D80" s="149"/>
      <c r="E80" s="149"/>
      <c r="F80" s="149"/>
      <c r="G80" s="149"/>
      <c r="H80" s="149"/>
      <c r="I80" s="149"/>
      <c r="J80" s="149"/>
      <c r="K80" s="243"/>
      <c r="L80" s="243"/>
      <c r="M80" s="243"/>
      <c r="N80" s="299" t="str">
        <f>IF(OR(K80="",L80=""),"",L80-K80)</f>
      </c>
      <c r="O80" s="300" t="str">
        <f>IFERROR(N80/K80,"")</f>
      </c>
      <c r="P80" s="301" t="str">
        <f>IF(N80="","",IF(OR(H80="収益",H80="キャッシュイン"),IF(N80&gt;=0,"有利","不利"),IF(N80&lt;=0,"有利","不利")))</f>
      </c>
      <c r="Q80" s="149"/>
      <c r="R80" s="149"/>
      <c r="S80" s="315"/>
      <c r="T80" s="315"/>
      <c r="U80" s="149"/>
      <c r="V80" s="249"/>
      <c r="W80" s="4"/>
      <c r="X80" s="4"/>
      <c r="Y80" s="4"/>
      <c r="Z80" s="4"/>
    </row>
    <row r="81" ht="20" customHeight="true">
      <c r="A81" s="285" t="str">
        <f>IF(B81="","",ROW()-5)</f>
      </c>
      <c r="B81" s="237"/>
      <c r="C81" s="291" t="str">
        <f>IF(B81="","",TEXT(B81,"yyyy-mm"))</f>
      </c>
      <c r="D81" s="149"/>
      <c r="E81" s="149"/>
      <c r="F81" s="149"/>
      <c r="G81" s="149"/>
      <c r="H81" s="149"/>
      <c r="I81" s="149"/>
      <c r="J81" s="149"/>
      <c r="K81" s="243"/>
      <c r="L81" s="243"/>
      <c r="M81" s="243"/>
      <c r="N81" s="299" t="str">
        <f>IF(OR(K81="",L81=""),"",L81-K81)</f>
      </c>
      <c r="O81" s="300" t="str">
        <f>IFERROR(N81/K81,"")</f>
      </c>
      <c r="P81" s="301" t="str">
        <f>IF(N81="","",IF(OR(H81="収益",H81="キャッシュイン"),IF(N81&gt;=0,"有利","不利"),IF(N81&lt;=0,"有利","不利")))</f>
      </c>
      <c r="Q81" s="149"/>
      <c r="R81" s="149"/>
      <c r="S81" s="315"/>
      <c r="T81" s="315"/>
      <c r="U81" s="149"/>
      <c r="V81" s="249"/>
    </row>
    <row r="82" ht="20" customHeight="true">
      <c r="A82" s="285" t="str">
        <f>IF(B82="","",ROW()-5)</f>
      </c>
      <c r="B82" s="237"/>
      <c r="C82" s="291" t="str">
        <f>IF(B82="","",TEXT(B82,"yyyy-mm"))</f>
      </c>
      <c r="D82" s="149"/>
      <c r="E82" s="149"/>
      <c r="F82" s="149"/>
      <c r="G82" s="149"/>
      <c r="H82" s="149"/>
      <c r="I82" s="149"/>
      <c r="J82" s="149"/>
      <c r="K82" s="243"/>
      <c r="L82" s="243"/>
      <c r="M82" s="243"/>
      <c r="N82" s="299" t="str">
        <f>IF(OR(K82="",L82=""),"",L82-K82)</f>
      </c>
      <c r="O82" s="300" t="str">
        <f>IFERROR(N82/K82,"")</f>
      </c>
      <c r="P82" s="301" t="str">
        <f>IF(N82="","",IF(OR(H82="収益",H82="キャッシュイン"),IF(N82&gt;=0,"有利","不利"),IF(N82&lt;=0,"有利","不利")))</f>
      </c>
      <c r="Q82" s="149"/>
      <c r="R82" s="149"/>
      <c r="S82" s="315"/>
      <c r="T82" s="315"/>
      <c r="U82" s="149"/>
      <c r="V82" s="249"/>
    </row>
    <row r="83" ht="20" customHeight="true">
      <c r="A83" s="285" t="str">
        <f>IF(B83="","",ROW()-5)</f>
      </c>
      <c r="B83" s="237"/>
      <c r="C83" s="291" t="str">
        <f>IF(B83="","",TEXT(B83,"yyyy-mm"))</f>
      </c>
      <c r="D83" s="149"/>
      <c r="E83" s="149"/>
      <c r="F83" s="149"/>
      <c r="G83" s="149"/>
      <c r="H83" s="149"/>
      <c r="I83" s="149"/>
      <c r="J83" s="149"/>
      <c r="K83" s="243"/>
      <c r="L83" s="243"/>
      <c r="M83" s="243"/>
      <c r="N83" s="299" t="str">
        <f>IF(OR(K83="",L83=""),"",L83-K83)</f>
      </c>
      <c r="O83" s="300" t="str">
        <f>IFERROR(N83/K83,"")</f>
      </c>
      <c r="P83" s="301" t="str">
        <f>IF(N83="","",IF(OR(H83="収益",H83="キャッシュイン"),IF(N83&gt;=0,"有利","不利"),IF(N83&lt;=0,"有利","不利")))</f>
      </c>
      <c r="Q83" s="149"/>
      <c r="R83" s="149"/>
      <c r="S83" s="315"/>
      <c r="T83" s="315"/>
      <c r="U83" s="149"/>
      <c r="V83" s="249"/>
    </row>
    <row r="84" ht="20" customHeight="true">
      <c r="A84" s="285" t="str">
        <f>IF(B84="","",ROW()-5)</f>
      </c>
      <c r="B84" s="237"/>
      <c r="C84" s="291" t="str">
        <f>IF(B84="","",TEXT(B84,"yyyy-mm"))</f>
      </c>
      <c r="D84" s="149"/>
      <c r="E84" s="149"/>
      <c r="F84" s="149"/>
      <c r="G84" s="149"/>
      <c r="H84" s="149"/>
      <c r="I84" s="149"/>
      <c r="J84" s="149"/>
      <c r="K84" s="243"/>
      <c r="L84" s="243"/>
      <c r="M84" s="243"/>
      <c r="N84" s="299" t="str">
        <f>IF(OR(K84="",L84=""),"",L84-K84)</f>
      </c>
      <c r="O84" s="300" t="str">
        <f>IFERROR(N84/K84,"")</f>
      </c>
      <c r="P84" s="301" t="str">
        <f>IF(N84="","",IF(OR(H84="収益",H84="キャッシュイン"),IF(N84&gt;=0,"有利","不利"),IF(N84&lt;=0,"有利","不利")))</f>
      </c>
      <c r="Q84" s="149"/>
      <c r="R84" s="149"/>
      <c r="S84" s="315"/>
      <c r="T84" s="315"/>
      <c r="U84" s="149"/>
      <c r="V84" s="249"/>
    </row>
    <row r="85" ht="20" customHeight="true">
      <c r="A85" s="285" t="str">
        <f>IF(B85="","",ROW()-5)</f>
      </c>
      <c r="B85" s="237"/>
      <c r="C85" s="291" t="str">
        <f>IF(B85="","",TEXT(B85,"yyyy-mm"))</f>
      </c>
      <c r="D85" s="149"/>
      <c r="E85" s="149"/>
      <c r="F85" s="149"/>
      <c r="G85" s="149"/>
      <c r="H85" s="149"/>
      <c r="I85" s="149"/>
      <c r="J85" s="149"/>
      <c r="K85" s="243"/>
      <c r="L85" s="243"/>
      <c r="M85" s="243"/>
      <c r="N85" s="299" t="str">
        <f>IF(OR(K85="",L85=""),"",L85-K85)</f>
      </c>
      <c r="O85" s="300" t="str">
        <f>IFERROR(N85/K85,"")</f>
      </c>
      <c r="P85" s="301" t="str">
        <f>IF(N85="","",IF(OR(H85="収益",H85="キャッシュイン"),IF(N85&gt;=0,"有利","不利"),IF(N85&lt;=0,"有利","不利")))</f>
      </c>
      <c r="Q85" s="149"/>
      <c r="R85" s="149"/>
      <c r="S85" s="315"/>
      <c r="T85" s="315"/>
      <c r="U85" s="149"/>
      <c r="V85" s="249"/>
    </row>
    <row r="86" ht="20" customHeight="true">
      <c r="A86" s="285" t="str">
        <f>IF(B86="","",ROW()-5)</f>
      </c>
      <c r="B86" s="237"/>
      <c r="C86" s="291" t="str">
        <f>IF(B86="","",TEXT(B86,"yyyy-mm"))</f>
      </c>
      <c r="D86" s="149"/>
      <c r="E86" s="149"/>
      <c r="F86" s="149"/>
      <c r="G86" s="149"/>
      <c r="H86" s="149"/>
      <c r="I86" s="149"/>
      <c r="J86" s="149"/>
      <c r="K86" s="243"/>
      <c r="L86" s="243"/>
      <c r="M86" s="243"/>
      <c r="N86" s="299" t="str">
        <f>IF(OR(K86="",L86=""),"",L86-K86)</f>
      </c>
      <c r="O86" s="300" t="str">
        <f>IFERROR(N86/K86,"")</f>
      </c>
      <c r="P86" s="301" t="str">
        <f>IF(N86="","",IF(OR(H86="収益",H86="キャッシュイン"),IF(N86&gt;=0,"有利","不利"),IF(N86&lt;=0,"有利","不利")))</f>
      </c>
      <c r="Q86" s="149"/>
      <c r="R86" s="149"/>
      <c r="S86" s="315"/>
      <c r="T86" s="315"/>
      <c r="U86" s="149"/>
      <c r="V86" s="249"/>
    </row>
    <row r="87" ht="20" customHeight="true">
      <c r="A87" s="285" t="str">
        <f>IF(B87="","",ROW()-5)</f>
      </c>
      <c r="B87" s="237"/>
      <c r="C87" s="291" t="str">
        <f>IF(B87="","",TEXT(B87,"yyyy-mm"))</f>
      </c>
      <c r="D87" s="149"/>
      <c r="E87" s="149"/>
      <c r="F87" s="149"/>
      <c r="G87" s="149"/>
      <c r="H87" s="149"/>
      <c r="I87" s="149"/>
      <c r="J87" s="149"/>
      <c r="K87" s="243"/>
      <c r="L87" s="243"/>
      <c r="M87" s="243"/>
      <c r="N87" s="299" t="str">
        <f>IF(OR(K87="",L87=""),"",L87-K87)</f>
      </c>
      <c r="O87" s="300" t="str">
        <f>IFERROR(N87/K87,"")</f>
      </c>
      <c r="P87" s="301" t="str">
        <f>IF(N87="","",IF(OR(H87="収益",H87="キャッシュイン"),IF(N87&gt;=0,"有利","不利"),IF(N87&lt;=0,"有利","不利")))</f>
      </c>
      <c r="Q87" s="149"/>
      <c r="R87" s="149"/>
      <c r="S87" s="315"/>
      <c r="T87" s="315"/>
      <c r="U87" s="149"/>
      <c r="V87" s="249"/>
    </row>
    <row r="88" ht="20" customHeight="true">
      <c r="A88" s="285" t="str">
        <f>IF(B88="","",ROW()-5)</f>
      </c>
      <c r="B88" s="237"/>
      <c r="C88" s="291" t="str">
        <f>IF(B88="","",TEXT(B88,"yyyy-mm"))</f>
      </c>
      <c r="D88" s="149"/>
      <c r="E88" s="149"/>
      <c r="F88" s="149"/>
      <c r="G88" s="149"/>
      <c r="H88" s="149"/>
      <c r="I88" s="149"/>
      <c r="J88" s="149"/>
      <c r="K88" s="243"/>
      <c r="L88" s="243"/>
      <c r="M88" s="243"/>
      <c r="N88" s="299" t="str">
        <f>IF(OR(K88="",L88=""),"",L88-K88)</f>
      </c>
      <c r="O88" s="300" t="str">
        <f>IFERROR(N88/K88,"")</f>
      </c>
      <c r="P88" s="301" t="str">
        <f>IF(N88="","",IF(OR(H88="収益",H88="キャッシュイン"),IF(N88&gt;=0,"有利","不利"),IF(N88&lt;=0,"有利","不利")))</f>
      </c>
      <c r="Q88" s="149"/>
      <c r="R88" s="149"/>
      <c r="S88" s="315"/>
      <c r="T88" s="315"/>
      <c r="U88" s="149"/>
      <c r="V88" s="249"/>
    </row>
    <row r="89" ht="20" customHeight="true">
      <c r="A89" s="285" t="str">
        <f>IF(B89="","",ROW()-5)</f>
      </c>
      <c r="B89" s="237"/>
      <c r="C89" s="291" t="str">
        <f>IF(B89="","",TEXT(B89,"yyyy-mm"))</f>
      </c>
      <c r="D89" s="149"/>
      <c r="E89" s="149"/>
      <c r="F89" s="149"/>
      <c r="G89" s="149"/>
      <c r="H89" s="149"/>
      <c r="I89" s="149"/>
      <c r="J89" s="149"/>
      <c r="K89" s="243"/>
      <c r="L89" s="243"/>
      <c r="M89" s="243"/>
      <c r="N89" s="299" t="str">
        <f>IF(OR(K89="",L89=""),"",L89-K89)</f>
      </c>
      <c r="O89" s="300" t="str">
        <f>IFERROR(N89/K89,"")</f>
      </c>
      <c r="P89" s="301" t="str">
        <f>IF(N89="","",IF(OR(H89="収益",H89="キャッシュイン"),IF(N89&gt;=0,"有利","不利"),IF(N89&lt;=0,"有利","不利")))</f>
      </c>
      <c r="Q89" s="149"/>
      <c r="R89" s="149"/>
      <c r="S89" s="315"/>
      <c r="T89" s="315"/>
      <c r="U89" s="149"/>
      <c r="V89" s="249"/>
    </row>
    <row r="90" ht="20" customHeight="true">
      <c r="A90" s="285" t="str">
        <f>IF(B90="","",ROW()-5)</f>
      </c>
      <c r="B90" s="237"/>
      <c r="C90" s="291" t="str">
        <f>IF(B90="","",TEXT(B90,"yyyy-mm"))</f>
      </c>
      <c r="D90" s="149"/>
      <c r="E90" s="149"/>
      <c r="F90" s="149"/>
      <c r="G90" s="149"/>
      <c r="H90" s="149"/>
      <c r="I90" s="149"/>
      <c r="J90" s="149"/>
      <c r="K90" s="243"/>
      <c r="L90" s="243"/>
      <c r="M90" s="243"/>
      <c r="N90" s="299" t="str">
        <f>IF(OR(K90="",L90=""),"",L90-K90)</f>
      </c>
      <c r="O90" s="300" t="str">
        <f>IFERROR(N90/K90,"")</f>
      </c>
      <c r="P90" s="301" t="str">
        <f>IF(N90="","",IF(OR(H90="収益",H90="キャッシュイン"),IF(N90&gt;=0,"有利","不利"),IF(N90&lt;=0,"有利","不利")))</f>
      </c>
      <c r="Q90" s="149"/>
      <c r="R90" s="149"/>
      <c r="S90" s="315"/>
      <c r="T90" s="315"/>
      <c r="U90" s="149"/>
      <c r="V90" s="249"/>
    </row>
    <row r="91" ht="20" customHeight="true">
      <c r="A91" s="285" t="str">
        <f>IF(B91="","",ROW()-5)</f>
      </c>
      <c r="B91" s="237"/>
      <c r="C91" s="291" t="str">
        <f>IF(B91="","",TEXT(B91,"yyyy-mm"))</f>
      </c>
      <c r="D91" s="149"/>
      <c r="E91" s="149"/>
      <c r="F91" s="149"/>
      <c r="G91" s="149"/>
      <c r="H91" s="149"/>
      <c r="I91" s="149"/>
      <c r="J91" s="149"/>
      <c r="K91" s="243"/>
      <c r="L91" s="243"/>
      <c r="M91" s="243"/>
      <c r="N91" s="299" t="str">
        <f>IF(OR(K91="",L91=""),"",L91-K91)</f>
      </c>
      <c r="O91" s="300" t="str">
        <f>IFERROR(N91/K91,"")</f>
      </c>
      <c r="P91" s="301" t="str">
        <f>IF(N91="","",IF(OR(H91="収益",H91="キャッシュイン"),IF(N91&gt;=0,"有利","不利"),IF(N91&lt;=0,"有利","不利")))</f>
      </c>
      <c r="Q91" s="149"/>
      <c r="R91" s="149"/>
      <c r="S91" s="315"/>
      <c r="T91" s="315"/>
      <c r="U91" s="149"/>
      <c r="V91" s="249"/>
    </row>
    <row r="92" ht="20" customHeight="true">
      <c r="A92" s="285" t="str">
        <f>IF(B92="","",ROW()-5)</f>
      </c>
      <c r="B92" s="237"/>
      <c r="C92" s="291" t="str">
        <f>IF(B92="","",TEXT(B92,"yyyy-mm"))</f>
      </c>
      <c r="D92" s="149"/>
      <c r="E92" s="149"/>
      <c r="F92" s="149"/>
      <c r="G92" s="149"/>
      <c r="H92" s="149"/>
      <c r="I92" s="149"/>
      <c r="J92" s="149"/>
      <c r="K92" s="243"/>
      <c r="L92" s="243"/>
      <c r="M92" s="243"/>
      <c r="N92" s="299" t="str">
        <f>IF(OR(K92="",L92=""),"",L92-K92)</f>
      </c>
      <c r="O92" s="300" t="str">
        <f>IFERROR(N92/K92,"")</f>
      </c>
      <c r="P92" s="301" t="str">
        <f>IF(N92="","",IF(OR(H92="収益",H92="キャッシュイン"),IF(N92&gt;=0,"有利","不利"),IF(N92&lt;=0,"有利","不利")))</f>
      </c>
      <c r="Q92" s="149"/>
      <c r="R92" s="149"/>
      <c r="S92" s="315"/>
      <c r="T92" s="315"/>
      <c r="U92" s="149"/>
      <c r="V92" s="249"/>
    </row>
    <row r="93" ht="20" customHeight="true">
      <c r="A93" s="285" t="str">
        <f>IF(B93="","",ROW()-5)</f>
      </c>
      <c r="B93" s="237"/>
      <c r="C93" s="291" t="str">
        <f>IF(B93="","",TEXT(B93,"yyyy-mm"))</f>
      </c>
      <c r="D93" s="149"/>
      <c r="E93" s="149"/>
      <c r="F93" s="149"/>
      <c r="G93" s="149"/>
      <c r="H93" s="149"/>
      <c r="I93" s="149"/>
      <c r="J93" s="149"/>
      <c r="K93" s="243"/>
      <c r="L93" s="243"/>
      <c r="M93" s="243"/>
      <c r="N93" s="299" t="str">
        <f>IF(OR(K93="",L93=""),"",L93-K93)</f>
      </c>
      <c r="O93" s="300" t="str">
        <f>IFERROR(N93/K93,"")</f>
      </c>
      <c r="P93" s="301" t="str">
        <f>IF(N93="","",IF(OR(H93="収益",H93="キャッシュイン"),IF(N93&gt;=0,"有利","不利"),IF(N93&lt;=0,"有利","不利")))</f>
      </c>
      <c r="Q93" s="149"/>
      <c r="R93" s="149"/>
      <c r="S93" s="315"/>
      <c r="T93" s="315"/>
      <c r="U93" s="149"/>
      <c r="V93" s="249"/>
    </row>
    <row r="94" ht="20" customHeight="true">
      <c r="A94" s="285" t="str">
        <f>IF(B94="","",ROW()-5)</f>
      </c>
      <c r="B94" s="237"/>
      <c r="C94" s="291" t="str">
        <f>IF(B94="","",TEXT(B94,"yyyy-mm"))</f>
      </c>
      <c r="D94" s="149"/>
      <c r="E94" s="149"/>
      <c r="F94" s="149"/>
      <c r="G94" s="149"/>
      <c r="H94" s="149"/>
      <c r="I94" s="149"/>
      <c r="J94" s="149"/>
      <c r="K94" s="243"/>
      <c r="L94" s="243"/>
      <c r="M94" s="243"/>
      <c r="N94" s="299" t="str">
        <f>IF(OR(K94="",L94=""),"",L94-K94)</f>
      </c>
      <c r="O94" s="300" t="str">
        <f>IFERROR(N94/K94,"")</f>
      </c>
      <c r="P94" s="301" t="str">
        <f>IF(N94="","",IF(OR(H94="収益",H94="キャッシュイン"),IF(N94&gt;=0,"有利","不利"),IF(N94&lt;=0,"有利","不利")))</f>
      </c>
      <c r="Q94" s="149"/>
      <c r="R94" s="149"/>
      <c r="S94" s="315"/>
      <c r="T94" s="315"/>
      <c r="U94" s="149"/>
      <c r="V94" s="249"/>
    </row>
    <row r="95" ht="20" customHeight="true">
      <c r="A95" s="285" t="str">
        <f>IF(B95="","",ROW()-5)</f>
      </c>
      <c r="B95" s="237"/>
      <c r="C95" s="291" t="str">
        <f>IF(B95="","",TEXT(B95,"yyyy-mm"))</f>
      </c>
      <c r="D95" s="149"/>
      <c r="E95" s="149"/>
      <c r="F95" s="149"/>
      <c r="G95" s="149"/>
      <c r="H95" s="149"/>
      <c r="I95" s="149"/>
      <c r="J95" s="149"/>
      <c r="K95" s="243"/>
      <c r="L95" s="243"/>
      <c r="M95" s="243"/>
      <c r="N95" s="299" t="str">
        <f>IF(OR(K95="",L95=""),"",L95-K95)</f>
      </c>
      <c r="O95" s="300" t="str">
        <f>IFERROR(N95/K95,"")</f>
      </c>
      <c r="P95" s="301" t="str">
        <f>IF(N95="","",IF(OR(H95="収益",H95="キャッシュイン"),IF(N95&gt;=0,"有利","不利"),IF(N95&lt;=0,"有利","不利")))</f>
      </c>
      <c r="Q95" s="149"/>
      <c r="R95" s="149"/>
      <c r="S95" s="315"/>
      <c r="T95" s="315"/>
      <c r="U95" s="149"/>
      <c r="V95" s="249"/>
    </row>
    <row r="96" ht="20" customHeight="true">
      <c r="A96" s="285" t="str">
        <f>IF(B96="","",ROW()-5)</f>
      </c>
      <c r="B96" s="237"/>
      <c r="C96" s="291" t="str">
        <f>IF(B96="","",TEXT(B96,"yyyy-mm"))</f>
      </c>
      <c r="D96" s="149"/>
      <c r="E96" s="149"/>
      <c r="F96" s="149"/>
      <c r="G96" s="149"/>
      <c r="H96" s="149"/>
      <c r="I96" s="149"/>
      <c r="J96" s="149"/>
      <c r="K96" s="243"/>
      <c r="L96" s="243"/>
      <c r="M96" s="243"/>
      <c r="N96" s="299" t="str">
        <f>IF(OR(K96="",L96=""),"",L96-K96)</f>
      </c>
      <c r="O96" s="300" t="str">
        <f>IFERROR(N96/K96,"")</f>
      </c>
      <c r="P96" s="301" t="str">
        <f>IF(N96="","",IF(OR(H96="収益",H96="キャッシュイン"),IF(N96&gt;=0,"有利","不利"),IF(N96&lt;=0,"有利","不利")))</f>
      </c>
      <c r="Q96" s="149"/>
      <c r="R96" s="149"/>
      <c r="S96" s="315"/>
      <c r="T96" s="315"/>
      <c r="U96" s="149"/>
      <c r="V96" s="249"/>
    </row>
    <row r="97" ht="20" customHeight="true">
      <c r="A97" s="285" t="str">
        <f>IF(B97="","",ROW()-5)</f>
      </c>
      <c r="B97" s="237"/>
      <c r="C97" s="291" t="str">
        <f>IF(B97="","",TEXT(B97,"yyyy-mm"))</f>
      </c>
      <c r="D97" s="149"/>
      <c r="E97" s="149"/>
      <c r="F97" s="149"/>
      <c r="G97" s="149"/>
      <c r="H97" s="149"/>
      <c r="I97" s="149"/>
      <c r="J97" s="149"/>
      <c r="K97" s="243"/>
      <c r="L97" s="243"/>
      <c r="M97" s="243"/>
      <c r="N97" s="299" t="str">
        <f>IF(OR(K97="",L97=""),"",L97-K97)</f>
      </c>
      <c r="O97" s="300" t="str">
        <f>IFERROR(N97/K97,"")</f>
      </c>
      <c r="P97" s="301" t="str">
        <f>IF(N97="","",IF(OR(H97="収益",H97="キャッシュイン"),IF(N97&gt;=0,"有利","不利"),IF(N97&lt;=0,"有利","不利")))</f>
      </c>
      <c r="Q97" s="149"/>
      <c r="R97" s="149"/>
      <c r="S97" s="315"/>
      <c r="T97" s="315"/>
      <c r="U97" s="149"/>
      <c r="V97" s="249"/>
    </row>
    <row r="98" ht="20" customHeight="true">
      <c r="A98" s="285" t="str">
        <f>IF(B98="","",ROW()-5)</f>
      </c>
      <c r="B98" s="237"/>
      <c r="C98" s="291" t="str">
        <f>IF(B98="","",TEXT(B98,"yyyy-mm"))</f>
      </c>
      <c r="D98" s="149"/>
      <c r="E98" s="149"/>
      <c r="F98" s="149"/>
      <c r="G98" s="149"/>
      <c r="H98" s="149"/>
      <c r="I98" s="149"/>
      <c r="J98" s="149"/>
      <c r="K98" s="243"/>
      <c r="L98" s="243"/>
      <c r="M98" s="243"/>
      <c r="N98" s="299" t="str">
        <f>IF(OR(K98="",L98=""),"",L98-K98)</f>
      </c>
      <c r="O98" s="300" t="str">
        <f>IFERROR(N98/K98,"")</f>
      </c>
      <c r="P98" s="301" t="str">
        <f>IF(N98="","",IF(OR(H98="収益",H98="キャッシュイン"),IF(N98&gt;=0,"有利","不利"),IF(N98&lt;=0,"有利","不利")))</f>
      </c>
      <c r="Q98" s="149"/>
      <c r="R98" s="149"/>
      <c r="S98" s="315"/>
      <c r="T98" s="315"/>
      <c r="U98" s="149"/>
      <c r="V98" s="249"/>
    </row>
    <row r="99" ht="20" customHeight="true">
      <c r="A99" s="285" t="str">
        <f>IF(B99="","",ROW()-5)</f>
      </c>
      <c r="B99" s="237"/>
      <c r="C99" s="291" t="str">
        <f>IF(B99="","",TEXT(B99,"yyyy-mm"))</f>
      </c>
      <c r="D99" s="149"/>
      <c r="E99" s="149"/>
      <c r="F99" s="149"/>
      <c r="G99" s="149"/>
      <c r="H99" s="149"/>
      <c r="I99" s="149"/>
      <c r="J99" s="149"/>
      <c r="K99" s="243"/>
      <c r="L99" s="243"/>
      <c r="M99" s="243"/>
      <c r="N99" s="299" t="str">
        <f>IF(OR(K99="",L99=""),"",L99-K99)</f>
      </c>
      <c r="O99" s="300" t="str">
        <f>IFERROR(N99/K99,"")</f>
      </c>
      <c r="P99" s="301" t="str">
        <f>IF(N99="","",IF(OR(H99="収益",H99="キャッシュイン"),IF(N99&gt;=0,"有利","不利"),IF(N99&lt;=0,"有利","不利")))</f>
      </c>
      <c r="Q99" s="149"/>
      <c r="R99" s="149"/>
      <c r="S99" s="315"/>
      <c r="T99" s="315"/>
      <c r="U99" s="149"/>
      <c r="V99" s="249"/>
    </row>
    <row r="100" ht="20" customHeight="true">
      <c r="A100" s="285" t="str">
        <f>IF(B100="","",ROW()-5)</f>
      </c>
      <c r="B100" s="237"/>
      <c r="C100" s="291" t="str">
        <f>IF(B100="","",TEXT(B100,"yyyy-mm"))</f>
      </c>
      <c r="D100" s="149"/>
      <c r="E100" s="149"/>
      <c r="F100" s="149"/>
      <c r="G100" s="149"/>
      <c r="H100" s="149"/>
      <c r="I100" s="149"/>
      <c r="J100" s="149"/>
      <c r="K100" s="243"/>
      <c r="L100" s="243"/>
      <c r="M100" s="243"/>
      <c r="N100" s="299" t="str">
        <f>IF(OR(K100="",L100=""),"",L100-K100)</f>
      </c>
      <c r="O100" s="300" t="str">
        <f>IFERROR(N100/K100,"")</f>
      </c>
      <c r="P100" s="301" t="str">
        <f>IF(N100="","",IF(OR(H100="収益",H100="キャッシュイン"),IF(N100&gt;=0,"有利","不利"),IF(N100&lt;=0,"有利","不利")))</f>
      </c>
      <c r="Q100" s="149"/>
      <c r="R100" s="149"/>
      <c r="S100" s="315"/>
      <c r="T100" s="315"/>
      <c r="U100" s="149"/>
      <c r="V100" s="249"/>
    </row>
    <row r="101" ht="20" customHeight="true">
      <c r="A101" s="285" t="str">
        <f>IF(B101="","",ROW()-5)</f>
      </c>
      <c r="B101" s="237"/>
      <c r="C101" s="291" t="str">
        <f>IF(B101="","",TEXT(B101,"yyyy-mm"))</f>
      </c>
      <c r="D101" s="149"/>
      <c r="E101" s="149"/>
      <c r="F101" s="149"/>
      <c r="G101" s="149"/>
      <c r="H101" s="149"/>
      <c r="I101" s="149"/>
      <c r="J101" s="149"/>
      <c r="K101" s="243"/>
      <c r="L101" s="243"/>
      <c r="M101" s="243"/>
      <c r="N101" s="299" t="str">
        <f>IF(OR(K101="",L101=""),"",L101-K101)</f>
      </c>
      <c r="O101" s="300" t="str">
        <f>IFERROR(N101/K101,"")</f>
      </c>
      <c r="P101" s="301" t="str">
        <f>IF(N101="","",IF(OR(H101="収益",H101="キャッシュイン"),IF(N101&gt;=0,"有利","不利"),IF(N101&lt;=0,"有利","不利")))</f>
      </c>
      <c r="Q101" s="149"/>
      <c r="R101" s="149"/>
      <c r="S101" s="315"/>
      <c r="T101" s="315"/>
      <c r="U101" s="149"/>
      <c r="V101" s="249"/>
    </row>
    <row r="102" ht="20" customHeight="true">
      <c r="A102" s="285" t="str">
        <f>IF(B102="","",ROW()-5)</f>
      </c>
      <c r="B102" s="237"/>
      <c r="C102" s="291" t="str">
        <f>IF(B102="","",TEXT(B102,"yyyy-mm"))</f>
      </c>
      <c r="D102" s="149"/>
      <c r="E102" s="149"/>
      <c r="F102" s="149"/>
      <c r="G102" s="149"/>
      <c r="H102" s="149"/>
      <c r="I102" s="149"/>
      <c r="J102" s="149"/>
      <c r="K102" s="243"/>
      <c r="L102" s="243"/>
      <c r="M102" s="243"/>
      <c r="N102" s="299" t="str">
        <f>IF(OR(K102="",L102=""),"",L102-K102)</f>
      </c>
      <c r="O102" s="300" t="str">
        <f>IFERROR(N102/K102,"")</f>
      </c>
      <c r="P102" s="301" t="str">
        <f>IF(N102="","",IF(OR(H102="収益",H102="キャッシュイン"),IF(N102&gt;=0,"有利","不利"),IF(N102&lt;=0,"有利","不利")))</f>
      </c>
      <c r="Q102" s="149"/>
      <c r="R102" s="149"/>
      <c r="S102" s="315"/>
      <c r="T102" s="315"/>
      <c r="U102" s="149"/>
      <c r="V102" s="249"/>
    </row>
    <row r="103" ht="20" customHeight="true">
      <c r="A103" s="285" t="str">
        <f>IF(B103="","",ROW()-5)</f>
      </c>
      <c r="B103" s="237"/>
      <c r="C103" s="291" t="str">
        <f>IF(B103="","",TEXT(B103,"yyyy-mm"))</f>
      </c>
      <c r="D103" s="149"/>
      <c r="E103" s="149"/>
      <c r="F103" s="149"/>
      <c r="G103" s="149"/>
      <c r="H103" s="149"/>
      <c r="I103" s="149"/>
      <c r="J103" s="149"/>
      <c r="K103" s="243"/>
      <c r="L103" s="243"/>
      <c r="M103" s="243"/>
      <c r="N103" s="299" t="str">
        <f>IF(OR(K103="",L103=""),"",L103-K103)</f>
      </c>
      <c r="O103" s="300" t="str">
        <f>IFERROR(N103/K103,"")</f>
      </c>
      <c r="P103" s="301" t="str">
        <f>IF(N103="","",IF(OR(H103="収益",H103="キャッシュイン"),IF(N103&gt;=0,"有利","不利"),IF(N103&lt;=0,"有利","不利")))</f>
      </c>
      <c r="Q103" s="149"/>
      <c r="R103" s="149"/>
      <c r="S103" s="315"/>
      <c r="T103" s="315"/>
      <c r="U103" s="149"/>
      <c r="V103" s="249"/>
    </row>
    <row r="104" ht="20" customHeight="true">
      <c r="A104" s="285" t="str">
        <f>IF(B104="","",ROW()-5)</f>
      </c>
      <c r="B104" s="237"/>
      <c r="C104" s="291" t="str">
        <f>IF(B104="","",TEXT(B104,"yyyy-mm"))</f>
      </c>
      <c r="D104" s="149"/>
      <c r="E104" s="149"/>
      <c r="F104" s="149"/>
      <c r="G104" s="149"/>
      <c r="H104" s="149"/>
      <c r="I104" s="149"/>
      <c r="J104" s="149"/>
      <c r="K104" s="243"/>
      <c r="L104" s="243"/>
      <c r="M104" s="243"/>
      <c r="N104" s="299" t="str">
        <f>IF(OR(K104="",L104=""),"",L104-K104)</f>
      </c>
      <c r="O104" s="300" t="str">
        <f>IFERROR(N104/K104,"")</f>
      </c>
      <c r="P104" s="301" t="str">
        <f>IF(N104="","",IF(OR(H104="収益",H104="キャッシュイン"),IF(N104&gt;=0,"有利","不利"),IF(N104&lt;=0,"有利","不利")))</f>
      </c>
      <c r="Q104" s="149"/>
      <c r="R104" s="149"/>
      <c r="S104" s="315"/>
      <c r="T104" s="315"/>
      <c r="U104" s="149"/>
      <c r="V104" s="249"/>
    </row>
    <row r="105" ht="20" customHeight="true">
      <c r="A105" s="285" t="str">
        <f>IF(B105="","",ROW()-5)</f>
      </c>
      <c r="B105" s="237"/>
      <c r="C105" s="291" t="str">
        <f>IF(B105="","",TEXT(B105,"yyyy-mm"))</f>
      </c>
      <c r="D105" s="149"/>
      <c r="E105" s="149"/>
      <c r="F105" s="149"/>
      <c r="G105" s="149"/>
      <c r="H105" s="149"/>
      <c r="I105" s="149"/>
      <c r="J105" s="149"/>
      <c r="K105" s="243"/>
      <c r="L105" s="243"/>
      <c r="M105" s="243"/>
      <c r="N105" s="299" t="str">
        <f>IF(OR(K105="",L105=""),"",L105-K105)</f>
      </c>
      <c r="O105" s="300" t="str">
        <f>IFERROR(N105/K105,"")</f>
      </c>
      <c r="P105" s="301" t="str">
        <f>IF(N105="","",IF(OR(H105="収益",H105="キャッシュイン"),IF(N105&gt;=0,"有利","不利"),IF(N105&lt;=0,"有利","不利")))</f>
      </c>
      <c r="Q105" s="149"/>
      <c r="R105" s="149"/>
      <c r="S105" s="315"/>
      <c r="T105" s="315"/>
      <c r="U105" s="149"/>
      <c r="V105" s="249"/>
    </row>
    <row r="106" ht="20" customHeight="true">
      <c r="A106" s="285" t="str">
        <f>IF(B106="","",ROW()-5)</f>
      </c>
      <c r="B106" s="237"/>
      <c r="C106" s="291" t="str">
        <f>IF(B106="","",TEXT(B106,"yyyy-mm"))</f>
      </c>
      <c r="D106" s="149"/>
      <c r="E106" s="149"/>
      <c r="F106" s="149"/>
      <c r="G106" s="149"/>
      <c r="H106" s="149"/>
      <c r="I106" s="149"/>
      <c r="J106" s="149"/>
      <c r="K106" s="243"/>
      <c r="L106" s="243"/>
      <c r="M106" s="243"/>
      <c r="N106" s="299" t="str">
        <f>IF(OR(K106="",L106=""),"",L106-K106)</f>
      </c>
      <c r="O106" s="300" t="str">
        <f>IFERROR(N106/K106,"")</f>
      </c>
      <c r="P106" s="301" t="str">
        <f>IF(N106="","",IF(OR(H106="収益",H106="キャッシュイン"),IF(N106&gt;=0,"有利","不利"),IF(N106&lt;=0,"有利","不利")))</f>
      </c>
      <c r="Q106" s="149"/>
      <c r="R106" s="149"/>
      <c r="S106" s="315"/>
      <c r="T106" s="315"/>
      <c r="U106" s="149"/>
      <c r="V106" s="249"/>
    </row>
    <row r="107" ht="20" customHeight="true">
      <c r="A107" s="285" t="str">
        <f>IF(B107="","",ROW()-5)</f>
      </c>
      <c r="B107" s="237"/>
      <c r="C107" s="291" t="str">
        <f>IF(B107="","",TEXT(B107,"yyyy-mm"))</f>
      </c>
      <c r="D107" s="149"/>
      <c r="E107" s="149"/>
      <c r="F107" s="149"/>
      <c r="G107" s="149"/>
      <c r="H107" s="149"/>
      <c r="I107" s="149"/>
      <c r="J107" s="149"/>
      <c r="K107" s="243"/>
      <c r="L107" s="243"/>
      <c r="M107" s="243"/>
      <c r="N107" s="299" t="str">
        <f>IF(OR(K107="",L107=""),"",L107-K107)</f>
      </c>
      <c r="O107" s="300" t="str">
        <f>IFERROR(N107/K107,"")</f>
      </c>
      <c r="P107" s="301" t="str">
        <f>IF(N107="","",IF(OR(H107="収益",H107="キャッシュイン"),IF(N107&gt;=0,"有利","不利"),IF(N107&lt;=0,"有利","不利")))</f>
      </c>
      <c r="Q107" s="149"/>
      <c r="R107" s="149"/>
      <c r="S107" s="315"/>
      <c r="T107" s="315"/>
      <c r="U107" s="149"/>
      <c r="V107" s="249"/>
    </row>
    <row r="108" ht="20" customHeight="true">
      <c r="A108" s="285" t="str">
        <f>IF(B108="","",ROW()-5)</f>
      </c>
      <c r="B108" s="237"/>
      <c r="C108" s="291" t="str">
        <f>IF(B108="","",TEXT(B108,"yyyy-mm"))</f>
      </c>
      <c r="D108" s="149"/>
      <c r="E108" s="149"/>
      <c r="F108" s="149"/>
      <c r="G108" s="149"/>
      <c r="H108" s="149"/>
      <c r="I108" s="149"/>
      <c r="J108" s="149"/>
      <c r="K108" s="243"/>
      <c r="L108" s="243"/>
      <c r="M108" s="243"/>
      <c r="N108" s="299" t="str">
        <f>IF(OR(K108="",L108=""),"",L108-K108)</f>
      </c>
      <c r="O108" s="300" t="str">
        <f>IFERROR(N108/K108,"")</f>
      </c>
      <c r="P108" s="301" t="str">
        <f>IF(N108="","",IF(OR(H108="収益",H108="キャッシュイン"),IF(N108&gt;=0,"有利","不利"),IF(N108&lt;=0,"有利","不利")))</f>
      </c>
      <c r="Q108" s="149"/>
      <c r="R108" s="149"/>
      <c r="S108" s="315"/>
      <c r="T108" s="315"/>
      <c r="U108" s="149"/>
      <c r="V108" s="249"/>
    </row>
    <row r="109" ht="20" customHeight="true">
      <c r="A109" s="285" t="str">
        <f>IF(B109="","",ROW()-5)</f>
      </c>
      <c r="B109" s="237"/>
      <c r="C109" s="291" t="str">
        <f>IF(B109="","",TEXT(B109,"yyyy-mm"))</f>
      </c>
      <c r="D109" s="149"/>
      <c r="E109" s="149"/>
      <c r="F109" s="149"/>
      <c r="G109" s="149"/>
      <c r="H109" s="149"/>
      <c r="I109" s="149"/>
      <c r="J109" s="149"/>
      <c r="K109" s="243"/>
      <c r="L109" s="243"/>
      <c r="M109" s="243"/>
      <c r="N109" s="299" t="str">
        <f>IF(OR(K109="",L109=""),"",L109-K109)</f>
      </c>
      <c r="O109" s="300" t="str">
        <f>IFERROR(N109/K109,"")</f>
      </c>
      <c r="P109" s="301" t="str">
        <f>IF(N109="","",IF(OR(H109="収益",H109="キャッシュイン"),IF(N109&gt;=0,"有利","不利"),IF(N109&lt;=0,"有利","不利")))</f>
      </c>
      <c r="Q109" s="149"/>
      <c r="R109" s="149"/>
      <c r="S109" s="315"/>
      <c r="T109" s="315"/>
      <c r="U109" s="149"/>
      <c r="V109" s="249"/>
    </row>
    <row r="110" ht="20" customHeight="true">
      <c r="A110" s="285" t="str">
        <f>IF(B110="","",ROW()-5)</f>
      </c>
      <c r="B110" s="237"/>
      <c r="C110" s="291" t="str">
        <f>IF(B110="","",TEXT(B110,"yyyy-mm"))</f>
      </c>
      <c r="D110" s="149"/>
      <c r="E110" s="149"/>
      <c r="F110" s="149"/>
      <c r="G110" s="149"/>
      <c r="H110" s="149"/>
      <c r="I110" s="149"/>
      <c r="J110" s="149"/>
      <c r="K110" s="243"/>
      <c r="L110" s="243"/>
      <c r="M110" s="243"/>
      <c r="N110" s="299" t="str">
        <f>IF(OR(K110="",L110=""),"",L110-K110)</f>
      </c>
      <c r="O110" s="300" t="str">
        <f>IFERROR(N110/K110,"")</f>
      </c>
      <c r="P110" s="301" t="str">
        <f>IF(N110="","",IF(OR(H110="収益",H110="キャッシュイン"),IF(N110&gt;=0,"有利","不利"),IF(N110&lt;=0,"有利","不利")))</f>
      </c>
      <c r="Q110" s="149"/>
      <c r="R110" s="149"/>
      <c r="S110" s="315"/>
      <c r="T110" s="315"/>
      <c r="U110" s="149"/>
      <c r="V110" s="249"/>
    </row>
    <row r="111" ht="20" customHeight="true">
      <c r="A111" s="285" t="str">
        <f>IF(B111="","",ROW()-5)</f>
      </c>
      <c r="B111" s="237"/>
      <c r="C111" s="291" t="str">
        <f>IF(B111="","",TEXT(B111,"yyyy-mm"))</f>
      </c>
      <c r="D111" s="149"/>
      <c r="E111" s="149"/>
      <c r="F111" s="149"/>
      <c r="G111" s="149"/>
      <c r="H111" s="149"/>
      <c r="I111" s="149"/>
      <c r="J111" s="149"/>
      <c r="K111" s="243"/>
      <c r="L111" s="243"/>
      <c r="M111" s="243"/>
      <c r="N111" s="299" t="str">
        <f>IF(OR(K111="",L111=""),"",L111-K111)</f>
      </c>
      <c r="O111" s="300" t="str">
        <f>IFERROR(N111/K111,"")</f>
      </c>
      <c r="P111" s="301" t="str">
        <f>IF(N111="","",IF(OR(H111="収益",H111="キャッシュイン"),IF(N111&gt;=0,"有利","不利"),IF(N111&lt;=0,"有利","不利")))</f>
      </c>
      <c r="Q111" s="149"/>
      <c r="R111" s="149"/>
      <c r="S111" s="315"/>
      <c r="T111" s="315"/>
      <c r="U111" s="149"/>
      <c r="V111" s="249"/>
    </row>
    <row r="112" ht="20" customHeight="true">
      <c r="A112" s="285" t="str">
        <f>IF(B112="","",ROW()-5)</f>
      </c>
      <c r="B112" s="237"/>
      <c r="C112" s="291" t="str">
        <f>IF(B112="","",TEXT(B112,"yyyy-mm"))</f>
      </c>
      <c r="D112" s="149"/>
      <c r="E112" s="149"/>
      <c r="F112" s="149"/>
      <c r="G112" s="149"/>
      <c r="H112" s="149"/>
      <c r="I112" s="149"/>
      <c r="J112" s="149"/>
      <c r="K112" s="243"/>
      <c r="L112" s="243"/>
      <c r="M112" s="243"/>
      <c r="N112" s="299" t="str">
        <f>IF(OR(K112="",L112=""),"",L112-K112)</f>
      </c>
      <c r="O112" s="300" t="str">
        <f>IFERROR(N112/K112,"")</f>
      </c>
      <c r="P112" s="301" t="str">
        <f>IF(N112="","",IF(OR(H112="収益",H112="キャッシュイン"),IF(N112&gt;=0,"有利","不利"),IF(N112&lt;=0,"有利","不利")))</f>
      </c>
      <c r="Q112" s="149"/>
      <c r="R112" s="149"/>
      <c r="S112" s="315"/>
      <c r="T112" s="315"/>
      <c r="U112" s="149"/>
      <c r="V112" s="249"/>
    </row>
    <row r="113" ht="20" customHeight="true">
      <c r="A113" s="285" t="str">
        <f>IF(B113="","",ROW()-5)</f>
      </c>
      <c r="B113" s="237"/>
      <c r="C113" s="291" t="str">
        <f>IF(B113="","",TEXT(B113,"yyyy-mm"))</f>
      </c>
      <c r="D113" s="149"/>
      <c r="E113" s="149"/>
      <c r="F113" s="149"/>
      <c r="G113" s="149"/>
      <c r="H113" s="149"/>
      <c r="I113" s="149"/>
      <c r="J113" s="149"/>
      <c r="K113" s="243"/>
      <c r="L113" s="243"/>
      <c r="M113" s="243"/>
      <c r="N113" s="299" t="str">
        <f>IF(OR(K113="",L113=""),"",L113-K113)</f>
      </c>
      <c r="O113" s="300" t="str">
        <f>IFERROR(N113/K113,"")</f>
      </c>
      <c r="P113" s="301" t="str">
        <f>IF(N113="","",IF(OR(H113="収益",H113="キャッシュイン"),IF(N113&gt;=0,"有利","不利"),IF(N113&lt;=0,"有利","不利")))</f>
      </c>
      <c r="Q113" s="149"/>
      <c r="R113" s="149"/>
      <c r="S113" s="315"/>
      <c r="T113" s="315"/>
      <c r="U113" s="149"/>
      <c r="V113" s="249"/>
    </row>
    <row r="114" ht="20" customHeight="true">
      <c r="A114" s="285" t="str">
        <f>IF(B114="","",ROW()-5)</f>
      </c>
      <c r="B114" s="237"/>
      <c r="C114" s="291" t="str">
        <f>IF(B114="","",TEXT(B114,"yyyy-mm"))</f>
      </c>
      <c r="D114" s="149"/>
      <c r="E114" s="149"/>
      <c r="F114" s="149"/>
      <c r="G114" s="149"/>
      <c r="H114" s="149"/>
      <c r="I114" s="149"/>
      <c r="J114" s="149"/>
      <c r="K114" s="243"/>
      <c r="L114" s="243"/>
      <c r="M114" s="243"/>
      <c r="N114" s="299" t="str">
        <f>IF(OR(K114="",L114=""),"",L114-K114)</f>
      </c>
      <c r="O114" s="300" t="str">
        <f>IFERROR(N114/K114,"")</f>
      </c>
      <c r="P114" s="301" t="str">
        <f>IF(N114="","",IF(OR(H114="収益",H114="キャッシュイン"),IF(N114&gt;=0,"有利","不利"),IF(N114&lt;=0,"有利","不利")))</f>
      </c>
      <c r="Q114" s="149"/>
      <c r="R114" s="149"/>
      <c r="S114" s="315"/>
      <c r="T114" s="315"/>
      <c r="U114" s="149"/>
      <c r="V114" s="249"/>
    </row>
    <row r="115" ht="20" customHeight="true">
      <c r="A115" s="285" t="str">
        <f>IF(B115="","",ROW()-5)</f>
      </c>
      <c r="B115" s="237"/>
      <c r="C115" s="291" t="str">
        <f>IF(B115="","",TEXT(B115,"yyyy-mm"))</f>
      </c>
      <c r="D115" s="149"/>
      <c r="E115" s="149"/>
      <c r="F115" s="149"/>
      <c r="G115" s="149"/>
      <c r="H115" s="149"/>
      <c r="I115" s="149"/>
      <c r="J115" s="149"/>
      <c r="K115" s="243"/>
      <c r="L115" s="243"/>
      <c r="M115" s="243"/>
      <c r="N115" s="299" t="str">
        <f>IF(OR(K115="",L115=""),"",L115-K115)</f>
      </c>
      <c r="O115" s="300" t="str">
        <f>IFERROR(N115/K115,"")</f>
      </c>
      <c r="P115" s="301" t="str">
        <f>IF(N115="","",IF(OR(H115="収益",H115="キャッシュイン"),IF(N115&gt;=0,"有利","不利"),IF(N115&lt;=0,"有利","不利")))</f>
      </c>
      <c r="Q115" s="149"/>
      <c r="R115" s="149"/>
      <c r="S115" s="315"/>
      <c r="T115" s="315"/>
      <c r="U115" s="149"/>
      <c r="V115" s="249"/>
    </row>
    <row r="116" ht="20" customHeight="true">
      <c r="A116" s="285" t="str">
        <f>IF(B116="","",ROW()-5)</f>
      </c>
      <c r="B116" s="237"/>
      <c r="C116" s="291" t="str">
        <f>IF(B116="","",TEXT(B116,"yyyy-mm"))</f>
      </c>
      <c r="D116" s="149"/>
      <c r="E116" s="149"/>
      <c r="F116" s="149"/>
      <c r="G116" s="149"/>
      <c r="H116" s="149"/>
      <c r="I116" s="149"/>
      <c r="J116" s="149"/>
      <c r="K116" s="243"/>
      <c r="L116" s="243"/>
      <c r="M116" s="243"/>
      <c r="N116" s="299" t="str">
        <f>IF(OR(K116="",L116=""),"",L116-K116)</f>
      </c>
      <c r="O116" s="300" t="str">
        <f>IFERROR(N116/K116,"")</f>
      </c>
      <c r="P116" s="301" t="str">
        <f>IF(N116="","",IF(OR(H116="収益",H116="キャッシュイン"),IF(N116&gt;=0,"有利","不利"),IF(N116&lt;=0,"有利","不利")))</f>
      </c>
      <c r="Q116" s="149"/>
      <c r="R116" s="149"/>
      <c r="S116" s="315"/>
      <c r="T116" s="315"/>
      <c r="U116" s="149"/>
      <c r="V116" s="249"/>
    </row>
    <row r="117" ht="20" customHeight="true">
      <c r="A117" s="285" t="str">
        <f>IF(B117="","",ROW()-5)</f>
      </c>
      <c r="B117" s="237"/>
      <c r="C117" s="291" t="str">
        <f>IF(B117="","",TEXT(B117,"yyyy-mm"))</f>
      </c>
      <c r="D117" s="149"/>
      <c r="E117" s="149"/>
      <c r="F117" s="149"/>
      <c r="G117" s="149"/>
      <c r="H117" s="149"/>
      <c r="I117" s="149"/>
      <c r="J117" s="149"/>
      <c r="K117" s="243"/>
      <c r="L117" s="243"/>
      <c r="M117" s="243"/>
      <c r="N117" s="299" t="str">
        <f>IF(OR(K117="",L117=""),"",L117-K117)</f>
      </c>
      <c r="O117" s="300" t="str">
        <f>IFERROR(N117/K117,"")</f>
      </c>
      <c r="P117" s="301" t="str">
        <f>IF(N117="","",IF(OR(H117="収益",H117="キャッシュイン"),IF(N117&gt;=0,"有利","不利"),IF(N117&lt;=0,"有利","不利")))</f>
      </c>
      <c r="Q117" s="149"/>
      <c r="R117" s="149"/>
      <c r="S117" s="315"/>
      <c r="T117" s="315"/>
      <c r="U117" s="149"/>
      <c r="V117" s="249"/>
    </row>
    <row r="118" ht="20" customHeight="true">
      <c r="A118" s="285" t="str">
        <f>IF(B118="","",ROW()-5)</f>
      </c>
      <c r="B118" s="237"/>
      <c r="C118" s="291" t="str">
        <f>IF(B118="","",TEXT(B118,"yyyy-mm"))</f>
      </c>
      <c r="D118" s="149"/>
      <c r="E118" s="149"/>
      <c r="F118" s="149"/>
      <c r="G118" s="149"/>
      <c r="H118" s="149"/>
      <c r="I118" s="149"/>
      <c r="J118" s="149"/>
      <c r="K118" s="243"/>
      <c r="L118" s="243"/>
      <c r="M118" s="243"/>
      <c r="N118" s="299" t="str">
        <f>IF(OR(K118="",L118=""),"",L118-K118)</f>
      </c>
      <c r="O118" s="300" t="str">
        <f>IFERROR(N118/K118,"")</f>
      </c>
      <c r="P118" s="301" t="str">
        <f>IF(N118="","",IF(OR(H118="収益",H118="キャッシュイン"),IF(N118&gt;=0,"有利","不利"),IF(N118&lt;=0,"有利","不利")))</f>
      </c>
      <c r="Q118" s="149"/>
      <c r="R118" s="149"/>
      <c r="S118" s="315"/>
      <c r="T118" s="315"/>
      <c r="U118" s="149"/>
      <c r="V118" s="249"/>
    </row>
    <row r="119" ht="20" customHeight="true">
      <c r="A119" s="285" t="str">
        <f>IF(B119="","",ROW()-5)</f>
      </c>
      <c r="B119" s="237"/>
      <c r="C119" s="291" t="str">
        <f>IF(B119="","",TEXT(B119,"yyyy-mm"))</f>
      </c>
      <c r="D119" s="149"/>
      <c r="E119" s="149"/>
      <c r="F119" s="149"/>
      <c r="G119" s="149"/>
      <c r="H119" s="149"/>
      <c r="I119" s="149"/>
      <c r="J119" s="149"/>
      <c r="K119" s="243"/>
      <c r="L119" s="243"/>
      <c r="M119" s="243"/>
      <c r="N119" s="299" t="str">
        <f>IF(OR(K119="",L119=""),"",L119-K119)</f>
      </c>
      <c r="O119" s="300" t="str">
        <f>IFERROR(N119/K119,"")</f>
      </c>
      <c r="P119" s="301" t="str">
        <f>IF(N119="","",IF(OR(H119="収益",H119="キャッシュイン"),IF(N119&gt;=0,"有利","不利"),IF(N119&lt;=0,"有利","不利")))</f>
      </c>
      <c r="Q119" s="149"/>
      <c r="R119" s="149"/>
      <c r="S119" s="315"/>
      <c r="T119" s="315"/>
      <c r="U119" s="149"/>
      <c r="V119" s="249"/>
    </row>
    <row r="120" ht="20" customHeight="true">
      <c r="A120" s="285" t="str">
        <f>IF(B120="","",ROW()-5)</f>
      </c>
      <c r="B120" s="237"/>
      <c r="C120" s="291" t="str">
        <f>IF(B120="","",TEXT(B120,"yyyy-mm"))</f>
      </c>
      <c r="D120" s="149"/>
      <c r="E120" s="149"/>
      <c r="F120" s="149"/>
      <c r="G120" s="149"/>
      <c r="H120" s="149"/>
      <c r="I120" s="149"/>
      <c r="J120" s="149"/>
      <c r="K120" s="243"/>
      <c r="L120" s="243"/>
      <c r="M120" s="243"/>
      <c r="N120" s="299" t="str">
        <f>IF(OR(K120="",L120=""),"",L120-K120)</f>
      </c>
      <c r="O120" s="300" t="str">
        <f>IFERROR(N120/K120,"")</f>
      </c>
      <c r="P120" s="301" t="str">
        <f>IF(N120="","",IF(OR(H120="収益",H120="キャッシュイン"),IF(N120&gt;=0,"有利","不利"),IF(N120&lt;=0,"有利","不利")))</f>
      </c>
      <c r="Q120" s="149"/>
      <c r="R120" s="149"/>
      <c r="S120" s="315"/>
      <c r="T120" s="315"/>
      <c r="U120" s="149"/>
      <c r="V120" s="249"/>
    </row>
    <row r="121" ht="20" customHeight="true">
      <c r="A121" s="285" t="str">
        <f>IF(B121="","",ROW()-5)</f>
      </c>
      <c r="B121" s="237"/>
      <c r="C121" s="291" t="str">
        <f>IF(B121="","",TEXT(B121,"yyyy-mm"))</f>
      </c>
      <c r="D121" s="149"/>
      <c r="E121" s="149"/>
      <c r="F121" s="149"/>
      <c r="G121" s="149"/>
      <c r="H121" s="149"/>
      <c r="I121" s="149"/>
      <c r="J121" s="149"/>
      <c r="K121" s="243"/>
      <c r="L121" s="243"/>
      <c r="M121" s="243"/>
      <c r="N121" s="299" t="str">
        <f>IF(OR(K121="",L121=""),"",L121-K121)</f>
      </c>
      <c r="O121" s="300" t="str">
        <f>IFERROR(N121/K121,"")</f>
      </c>
      <c r="P121" s="301" t="str">
        <f>IF(N121="","",IF(OR(H121="収益",H121="キャッシュイン"),IF(N121&gt;=0,"有利","不利"),IF(N121&lt;=0,"有利","不利")))</f>
      </c>
      <c r="Q121" s="149"/>
      <c r="R121" s="149"/>
      <c r="S121" s="315"/>
      <c r="T121" s="315"/>
      <c r="U121" s="149"/>
      <c r="V121" s="249"/>
    </row>
    <row r="122" ht="20" customHeight="true">
      <c r="A122" s="285" t="str">
        <f>IF(B122="","",ROW()-5)</f>
      </c>
      <c r="B122" s="237"/>
      <c r="C122" s="291" t="str">
        <f>IF(B122="","",TEXT(B122,"yyyy-mm"))</f>
      </c>
      <c r="D122" s="149"/>
      <c r="E122" s="149"/>
      <c r="F122" s="149"/>
      <c r="G122" s="149"/>
      <c r="H122" s="149"/>
      <c r="I122" s="149"/>
      <c r="J122" s="149"/>
      <c r="K122" s="243"/>
      <c r="L122" s="243"/>
      <c r="M122" s="243"/>
      <c r="N122" s="299" t="str">
        <f>IF(OR(K122="",L122=""),"",L122-K122)</f>
      </c>
      <c r="O122" s="300" t="str">
        <f>IFERROR(N122/K122,"")</f>
      </c>
      <c r="P122" s="301" t="str">
        <f>IF(N122="","",IF(OR(H122="収益",H122="キャッシュイン"),IF(N122&gt;=0,"有利","不利"),IF(N122&lt;=0,"有利","不利")))</f>
      </c>
      <c r="Q122" s="149"/>
      <c r="R122" s="149"/>
      <c r="S122" s="315"/>
      <c r="T122" s="315"/>
      <c r="U122" s="149"/>
      <c r="V122" s="249"/>
    </row>
    <row r="123" ht="20" customHeight="true">
      <c r="A123" s="285" t="str">
        <f>IF(B123="","",ROW()-5)</f>
      </c>
      <c r="B123" s="237"/>
      <c r="C123" s="291" t="str">
        <f>IF(B123="","",TEXT(B123,"yyyy-mm"))</f>
      </c>
      <c r="D123" s="149"/>
      <c r="E123" s="149"/>
      <c r="F123" s="149"/>
      <c r="G123" s="149"/>
      <c r="H123" s="149"/>
      <c r="I123" s="149"/>
      <c r="J123" s="149"/>
      <c r="K123" s="243"/>
      <c r="L123" s="243"/>
      <c r="M123" s="243"/>
      <c r="N123" s="299" t="str">
        <f>IF(OR(K123="",L123=""),"",L123-K123)</f>
      </c>
      <c r="O123" s="300" t="str">
        <f>IFERROR(N123/K123,"")</f>
      </c>
      <c r="P123" s="301" t="str">
        <f>IF(N123="","",IF(OR(H123="収益",H123="キャッシュイン"),IF(N123&gt;=0,"有利","不利"),IF(N123&lt;=0,"有利","不利")))</f>
      </c>
      <c r="Q123" s="149"/>
      <c r="R123" s="149"/>
      <c r="S123" s="315"/>
      <c r="T123" s="315"/>
      <c r="U123" s="149"/>
      <c r="V123" s="249"/>
    </row>
    <row r="124" ht="20" customHeight="true">
      <c r="A124" s="285" t="str">
        <f>IF(B124="","",ROW()-5)</f>
      </c>
      <c r="B124" s="237"/>
      <c r="C124" s="291" t="str">
        <f>IF(B124="","",TEXT(B124,"yyyy-mm"))</f>
      </c>
      <c r="D124" s="149"/>
      <c r="E124" s="149"/>
      <c r="F124" s="149"/>
      <c r="G124" s="149"/>
      <c r="H124" s="149"/>
      <c r="I124" s="149"/>
      <c r="J124" s="149"/>
      <c r="K124" s="243"/>
      <c r="L124" s="243"/>
      <c r="M124" s="243"/>
      <c r="N124" s="299" t="str">
        <f>IF(OR(K124="",L124=""),"",L124-K124)</f>
      </c>
      <c r="O124" s="300" t="str">
        <f>IFERROR(N124/K124,"")</f>
      </c>
      <c r="P124" s="301" t="str">
        <f>IF(N124="","",IF(OR(H124="収益",H124="キャッシュイン"),IF(N124&gt;=0,"有利","不利"),IF(N124&lt;=0,"有利","不利")))</f>
      </c>
      <c r="Q124" s="149"/>
      <c r="R124" s="149"/>
      <c r="S124" s="315"/>
      <c r="T124" s="315"/>
      <c r="U124" s="149"/>
      <c r="V124" s="249"/>
    </row>
    <row r="125" ht="20" customHeight="true">
      <c r="A125" s="285" t="str">
        <f>IF(B125="","",ROW()-5)</f>
      </c>
      <c r="B125" s="237"/>
      <c r="C125" s="291" t="str">
        <f>IF(B125="","",TEXT(B125,"yyyy-mm"))</f>
      </c>
      <c r="D125" s="149"/>
      <c r="E125" s="149"/>
      <c r="F125" s="149"/>
      <c r="G125" s="149"/>
      <c r="H125" s="149"/>
      <c r="I125" s="149"/>
      <c r="J125" s="149"/>
      <c r="K125" s="243"/>
      <c r="L125" s="243"/>
      <c r="M125" s="243"/>
      <c r="N125" s="299" t="str">
        <f>IF(OR(K125="",L125=""),"",L125-K125)</f>
      </c>
      <c r="O125" s="300" t="str">
        <f>IFERROR(N125/K125,"")</f>
      </c>
      <c r="P125" s="301" t="str">
        <f>IF(N125="","",IF(OR(H125="収益",H125="キャッシュイン"),IF(N125&gt;=0,"有利","不利"),IF(N125&lt;=0,"有利","不利")))</f>
      </c>
      <c r="Q125" s="149"/>
      <c r="R125" s="149"/>
      <c r="S125" s="315"/>
      <c r="T125" s="315"/>
      <c r="U125" s="149"/>
      <c r="V125" s="249"/>
    </row>
    <row r="126" ht="20" customHeight="true">
      <c r="A126" s="285" t="str">
        <f>IF(B126="","",ROW()-5)</f>
      </c>
      <c r="B126" s="237"/>
      <c r="C126" s="291" t="str">
        <f>IF(B126="","",TEXT(B126,"yyyy-mm"))</f>
      </c>
      <c r="D126" s="149"/>
      <c r="E126" s="149"/>
      <c r="F126" s="149"/>
      <c r="G126" s="149"/>
      <c r="H126" s="149"/>
      <c r="I126" s="149"/>
      <c r="J126" s="149"/>
      <c r="K126" s="243"/>
      <c r="L126" s="243"/>
      <c r="M126" s="243"/>
      <c r="N126" s="299" t="str">
        <f>IF(OR(K126="",L126=""),"",L126-K126)</f>
      </c>
      <c r="O126" s="300" t="str">
        <f>IFERROR(N126/K126,"")</f>
      </c>
      <c r="P126" s="301" t="str">
        <f>IF(N126="","",IF(OR(H126="収益",H126="キャッシュイン"),IF(N126&gt;=0,"有利","不利"),IF(N126&lt;=0,"有利","不利")))</f>
      </c>
      <c r="Q126" s="149"/>
      <c r="R126" s="149"/>
      <c r="S126" s="315"/>
      <c r="T126" s="315"/>
      <c r="U126" s="149"/>
      <c r="V126" s="249"/>
    </row>
    <row r="127" ht="20" customHeight="true">
      <c r="A127" s="285" t="str">
        <f>IF(B127="","",ROW()-5)</f>
      </c>
      <c r="B127" s="237"/>
      <c r="C127" s="291" t="str">
        <f>IF(B127="","",TEXT(B127,"yyyy-mm"))</f>
      </c>
      <c r="D127" s="149"/>
      <c r="E127" s="149"/>
      <c r="F127" s="149"/>
      <c r="G127" s="149"/>
      <c r="H127" s="149"/>
      <c r="I127" s="149"/>
      <c r="J127" s="149"/>
      <c r="K127" s="243"/>
      <c r="L127" s="243"/>
      <c r="M127" s="243"/>
      <c r="N127" s="299" t="str">
        <f>IF(OR(K127="",L127=""),"",L127-K127)</f>
      </c>
      <c r="O127" s="300" t="str">
        <f>IFERROR(N127/K127,"")</f>
      </c>
      <c r="P127" s="301" t="str">
        <f>IF(N127="","",IF(OR(H127="収益",H127="キャッシュイン"),IF(N127&gt;=0,"有利","不利"),IF(N127&lt;=0,"有利","不利")))</f>
      </c>
      <c r="Q127" s="149"/>
      <c r="R127" s="149"/>
      <c r="S127" s="315"/>
      <c r="T127" s="315"/>
      <c r="U127" s="149"/>
      <c r="V127" s="249"/>
    </row>
    <row r="128" ht="20" customHeight="true">
      <c r="A128" s="285" t="str">
        <f>IF(B128="","",ROW()-5)</f>
      </c>
      <c r="B128" s="237"/>
      <c r="C128" s="291" t="str">
        <f>IF(B128="","",TEXT(B128,"yyyy-mm"))</f>
      </c>
      <c r="D128" s="149"/>
      <c r="E128" s="149"/>
      <c r="F128" s="149"/>
      <c r="G128" s="149"/>
      <c r="H128" s="149"/>
      <c r="I128" s="149"/>
      <c r="J128" s="149"/>
      <c r="K128" s="243"/>
      <c r="L128" s="243"/>
      <c r="M128" s="243"/>
      <c r="N128" s="299" t="str">
        <f>IF(OR(K128="",L128=""),"",L128-K128)</f>
      </c>
      <c r="O128" s="300" t="str">
        <f>IFERROR(N128/K128,"")</f>
      </c>
      <c r="P128" s="301" t="str">
        <f>IF(N128="","",IF(OR(H128="収益",H128="キャッシュイン"),IF(N128&gt;=0,"有利","不利"),IF(N128&lt;=0,"有利","不利")))</f>
      </c>
      <c r="Q128" s="149"/>
      <c r="R128" s="149"/>
      <c r="S128" s="315"/>
      <c r="T128" s="315"/>
      <c r="U128" s="149"/>
      <c r="V128" s="249"/>
    </row>
    <row r="129" ht="20" customHeight="true">
      <c r="A129" s="285" t="str">
        <f>IF(B129="","",ROW()-5)</f>
      </c>
      <c r="B129" s="237"/>
      <c r="C129" s="291" t="str">
        <f>IF(B129="","",TEXT(B129,"yyyy-mm"))</f>
      </c>
      <c r="D129" s="149"/>
      <c r="E129" s="149"/>
      <c r="F129" s="149"/>
      <c r="G129" s="149"/>
      <c r="H129" s="149"/>
      <c r="I129" s="149"/>
      <c r="J129" s="149"/>
      <c r="K129" s="243"/>
      <c r="L129" s="243"/>
      <c r="M129" s="243"/>
      <c r="N129" s="299" t="str">
        <f>IF(OR(K129="",L129=""),"",L129-K129)</f>
      </c>
      <c r="O129" s="300" t="str">
        <f>IFERROR(N129/K129,"")</f>
      </c>
      <c r="P129" s="301" t="str">
        <f>IF(N129="","",IF(OR(H129="収益",H129="キャッシュイン"),IF(N129&gt;=0,"有利","不利"),IF(N129&lt;=0,"有利","不利")))</f>
      </c>
      <c r="Q129" s="149"/>
      <c r="R129" s="149"/>
      <c r="S129" s="315"/>
      <c r="T129" s="315"/>
      <c r="U129" s="149"/>
      <c r="V129" s="249"/>
    </row>
    <row r="130" ht="20" customHeight="true">
      <c r="A130" s="285" t="str">
        <f>IF(B130="","",ROW()-5)</f>
      </c>
      <c r="B130" s="237"/>
      <c r="C130" s="291" t="str">
        <f>IF(B130="","",TEXT(B130,"yyyy-mm"))</f>
      </c>
      <c r="D130" s="149"/>
      <c r="E130" s="149"/>
      <c r="F130" s="149"/>
      <c r="G130" s="149"/>
      <c r="H130" s="149"/>
      <c r="I130" s="149"/>
      <c r="J130" s="149"/>
      <c r="K130" s="243"/>
      <c r="L130" s="243"/>
      <c r="M130" s="243"/>
      <c r="N130" s="299" t="str">
        <f>IF(OR(K130="",L130=""),"",L130-K130)</f>
      </c>
      <c r="O130" s="300" t="str">
        <f>IFERROR(N130/K130,"")</f>
      </c>
      <c r="P130" s="301" t="str">
        <f>IF(N130="","",IF(OR(H130="収益",H130="キャッシュイン"),IF(N130&gt;=0,"有利","不利"),IF(N130&lt;=0,"有利","不利")))</f>
      </c>
      <c r="Q130" s="149"/>
      <c r="R130" s="149"/>
      <c r="S130" s="315"/>
      <c r="T130" s="315"/>
      <c r="U130" s="149"/>
      <c r="V130" s="249"/>
    </row>
    <row r="131" ht="20" customHeight="true">
      <c r="A131" s="285" t="str">
        <f>IF(B131="","",ROW()-5)</f>
      </c>
      <c r="B131" s="237"/>
      <c r="C131" s="291" t="str">
        <f>IF(B131="","",TEXT(B131,"yyyy-mm"))</f>
      </c>
      <c r="D131" s="149"/>
      <c r="E131" s="149"/>
      <c r="F131" s="149"/>
      <c r="G131" s="149"/>
      <c r="H131" s="149"/>
      <c r="I131" s="149"/>
      <c r="J131" s="149"/>
      <c r="K131" s="243"/>
      <c r="L131" s="243"/>
      <c r="M131" s="243"/>
      <c r="N131" s="299" t="str">
        <f>IF(OR(K131="",L131=""),"",L131-K131)</f>
      </c>
      <c r="O131" s="300" t="str">
        <f>IFERROR(N131/K131,"")</f>
      </c>
      <c r="P131" s="301" t="str">
        <f>IF(N131="","",IF(OR(H131="収益",H131="キャッシュイン"),IF(N131&gt;=0,"有利","不利"),IF(N131&lt;=0,"有利","不利")))</f>
      </c>
      <c r="Q131" s="149"/>
      <c r="R131" s="149"/>
      <c r="S131" s="315"/>
      <c r="T131" s="315"/>
      <c r="U131" s="149"/>
      <c r="V131" s="249"/>
    </row>
    <row r="132" ht="20" customHeight="true">
      <c r="A132" s="285" t="str">
        <f>IF(B132="","",ROW()-5)</f>
      </c>
      <c r="B132" s="237"/>
      <c r="C132" s="291" t="str">
        <f>IF(B132="","",TEXT(B132,"yyyy-mm"))</f>
      </c>
      <c r="D132" s="149"/>
      <c r="E132" s="149"/>
      <c r="F132" s="149"/>
      <c r="G132" s="149"/>
      <c r="H132" s="149"/>
      <c r="I132" s="149"/>
      <c r="J132" s="149"/>
      <c r="K132" s="243"/>
      <c r="L132" s="243"/>
      <c r="M132" s="243"/>
      <c r="N132" s="299" t="str">
        <f>IF(OR(K132="",L132=""),"",L132-K132)</f>
      </c>
      <c r="O132" s="300" t="str">
        <f>IFERROR(N132/K132,"")</f>
      </c>
      <c r="P132" s="301" t="str">
        <f>IF(N132="","",IF(OR(H132="収益",H132="キャッシュイン"),IF(N132&gt;=0,"有利","不利"),IF(N132&lt;=0,"有利","不利")))</f>
      </c>
      <c r="Q132" s="149"/>
      <c r="R132" s="149"/>
      <c r="S132" s="315"/>
      <c r="T132" s="315"/>
      <c r="U132" s="149"/>
      <c r="V132" s="249"/>
    </row>
    <row r="133" ht="20" customHeight="true">
      <c r="A133" s="285" t="str">
        <f>IF(B133="","",ROW()-5)</f>
      </c>
      <c r="B133" s="237"/>
      <c r="C133" s="291" t="str">
        <f>IF(B133="","",TEXT(B133,"yyyy-mm"))</f>
      </c>
      <c r="D133" s="149"/>
      <c r="E133" s="149"/>
      <c r="F133" s="149"/>
      <c r="G133" s="149"/>
      <c r="H133" s="149"/>
      <c r="I133" s="149"/>
      <c r="J133" s="149"/>
      <c r="K133" s="243"/>
      <c r="L133" s="243"/>
      <c r="M133" s="243"/>
      <c r="N133" s="299" t="str">
        <f>IF(OR(K133="",L133=""),"",L133-K133)</f>
      </c>
      <c r="O133" s="300" t="str">
        <f>IFERROR(N133/K133,"")</f>
      </c>
      <c r="P133" s="301" t="str">
        <f>IF(N133="","",IF(OR(H133="収益",H133="キャッシュイン"),IF(N133&gt;=0,"有利","不利"),IF(N133&lt;=0,"有利","不利")))</f>
      </c>
      <c r="Q133" s="149"/>
      <c r="R133" s="149"/>
      <c r="S133" s="315"/>
      <c r="T133" s="315"/>
      <c r="U133" s="149"/>
      <c r="V133" s="249"/>
    </row>
    <row r="134" ht="20" customHeight="true">
      <c r="A134" s="285" t="str">
        <f>IF(B134="","",ROW()-5)</f>
      </c>
      <c r="B134" s="237"/>
      <c r="C134" s="291" t="str">
        <f>IF(B134="","",TEXT(B134,"yyyy-mm"))</f>
      </c>
      <c r="D134" s="149"/>
      <c r="E134" s="149"/>
      <c r="F134" s="149"/>
      <c r="G134" s="149"/>
      <c r="H134" s="149"/>
      <c r="I134" s="149"/>
      <c r="J134" s="149"/>
      <c r="K134" s="243"/>
      <c r="L134" s="243"/>
      <c r="M134" s="243"/>
      <c r="N134" s="299" t="str">
        <f>IF(OR(K134="",L134=""),"",L134-K134)</f>
      </c>
      <c r="O134" s="300" t="str">
        <f>IFERROR(N134/K134,"")</f>
      </c>
      <c r="P134" s="301" t="str">
        <f>IF(N134="","",IF(OR(H134="収益",H134="キャッシュイン"),IF(N134&gt;=0,"有利","不利"),IF(N134&lt;=0,"有利","不利")))</f>
      </c>
      <c r="Q134" s="149"/>
      <c r="R134" s="149"/>
      <c r="S134" s="315"/>
      <c r="T134" s="315"/>
      <c r="U134" s="149"/>
      <c r="V134" s="249"/>
    </row>
    <row r="135" ht="20" customHeight="true">
      <c r="A135" s="285" t="str">
        <f>IF(B135="","",ROW()-5)</f>
      </c>
      <c r="B135" s="237"/>
      <c r="C135" s="291" t="str">
        <f>IF(B135="","",TEXT(B135,"yyyy-mm"))</f>
      </c>
      <c r="D135" s="149"/>
      <c r="E135" s="149"/>
      <c r="F135" s="149"/>
      <c r="G135" s="149"/>
      <c r="H135" s="149"/>
      <c r="I135" s="149"/>
      <c r="J135" s="149"/>
      <c r="K135" s="243"/>
      <c r="L135" s="243"/>
      <c r="M135" s="243"/>
      <c r="N135" s="299" t="str">
        <f>IF(OR(K135="",L135=""),"",L135-K135)</f>
      </c>
      <c r="O135" s="300" t="str">
        <f>IFERROR(N135/K135,"")</f>
      </c>
      <c r="P135" s="301" t="str">
        <f>IF(N135="","",IF(OR(H135="収益",H135="キャッシュイン"),IF(N135&gt;=0,"有利","不利"),IF(N135&lt;=0,"有利","不利")))</f>
      </c>
      <c r="Q135" s="149"/>
      <c r="R135" s="149"/>
      <c r="S135" s="315"/>
      <c r="T135" s="315"/>
      <c r="U135" s="149"/>
      <c r="V135" s="249"/>
    </row>
    <row r="136" ht="20" customHeight="true">
      <c r="A136" s="285" t="str">
        <f>IF(B136="","",ROW()-5)</f>
      </c>
      <c r="B136" s="237"/>
      <c r="C136" s="291" t="str">
        <f>IF(B136="","",TEXT(B136,"yyyy-mm"))</f>
      </c>
      <c r="D136" s="149"/>
      <c r="E136" s="149"/>
      <c r="F136" s="149"/>
      <c r="G136" s="149"/>
      <c r="H136" s="149"/>
      <c r="I136" s="149"/>
      <c r="J136" s="149"/>
      <c r="K136" s="243"/>
      <c r="L136" s="243"/>
      <c r="M136" s="243"/>
      <c r="N136" s="299" t="str">
        <f>IF(OR(K136="",L136=""),"",L136-K136)</f>
      </c>
      <c r="O136" s="300" t="str">
        <f>IFERROR(N136/K136,"")</f>
      </c>
      <c r="P136" s="301" t="str">
        <f>IF(N136="","",IF(OR(H136="収益",H136="キャッシュイン"),IF(N136&gt;=0,"有利","不利"),IF(N136&lt;=0,"有利","不利")))</f>
      </c>
      <c r="Q136" s="149"/>
      <c r="R136" s="149"/>
      <c r="S136" s="315"/>
      <c r="T136" s="315"/>
      <c r="U136" s="149"/>
      <c r="V136" s="249"/>
    </row>
    <row r="137" ht="20" customHeight="true">
      <c r="A137" s="285" t="str">
        <f>IF(B137="","",ROW()-5)</f>
      </c>
      <c r="B137" s="237"/>
      <c r="C137" s="291" t="str">
        <f>IF(B137="","",TEXT(B137,"yyyy-mm"))</f>
      </c>
      <c r="D137" s="149"/>
      <c r="E137" s="149"/>
      <c r="F137" s="149"/>
      <c r="G137" s="149"/>
      <c r="H137" s="149"/>
      <c r="I137" s="149"/>
      <c r="J137" s="149"/>
      <c r="K137" s="243"/>
      <c r="L137" s="243"/>
      <c r="M137" s="243"/>
      <c r="N137" s="299" t="str">
        <f>IF(OR(K137="",L137=""),"",L137-K137)</f>
      </c>
      <c r="O137" s="300" t="str">
        <f>IFERROR(N137/K137,"")</f>
      </c>
      <c r="P137" s="301" t="str">
        <f>IF(N137="","",IF(OR(H137="収益",H137="キャッシュイン"),IF(N137&gt;=0,"有利","不利"),IF(N137&lt;=0,"有利","不利")))</f>
      </c>
      <c r="Q137" s="149"/>
      <c r="R137" s="149"/>
      <c r="S137" s="315"/>
      <c r="T137" s="315"/>
      <c r="U137" s="149"/>
      <c r="V137" s="249"/>
    </row>
    <row r="138" ht="20" customHeight="true">
      <c r="A138" s="285" t="str">
        <f>IF(B138="","",ROW()-5)</f>
      </c>
      <c r="B138" s="237"/>
      <c r="C138" s="291" t="str">
        <f>IF(B138="","",TEXT(B138,"yyyy-mm"))</f>
      </c>
      <c r="D138" s="149"/>
      <c r="E138" s="149"/>
      <c r="F138" s="149"/>
      <c r="G138" s="149"/>
      <c r="H138" s="149"/>
      <c r="I138" s="149"/>
      <c r="J138" s="149"/>
      <c r="K138" s="243"/>
      <c r="L138" s="243"/>
      <c r="M138" s="243"/>
      <c r="N138" s="299" t="str">
        <f>IF(OR(K138="",L138=""),"",L138-K138)</f>
      </c>
      <c r="O138" s="300" t="str">
        <f>IFERROR(N138/K138,"")</f>
      </c>
      <c r="P138" s="301" t="str">
        <f>IF(N138="","",IF(OR(H138="収益",H138="キャッシュイン"),IF(N138&gt;=0,"有利","不利"),IF(N138&lt;=0,"有利","不利")))</f>
      </c>
      <c r="Q138" s="149"/>
      <c r="R138" s="149"/>
      <c r="S138" s="315"/>
      <c r="T138" s="315"/>
      <c r="U138" s="149"/>
      <c r="V138" s="249"/>
    </row>
    <row r="139" ht="20" customHeight="true">
      <c r="A139" s="285" t="str">
        <f>IF(B139="","",ROW()-5)</f>
      </c>
      <c r="B139" s="237"/>
      <c r="C139" s="291" t="str">
        <f>IF(B139="","",TEXT(B139,"yyyy-mm"))</f>
      </c>
      <c r="D139" s="149"/>
      <c r="E139" s="149"/>
      <c r="F139" s="149"/>
      <c r="G139" s="149"/>
      <c r="H139" s="149"/>
      <c r="I139" s="149"/>
      <c r="J139" s="149"/>
      <c r="K139" s="243"/>
      <c r="L139" s="243"/>
      <c r="M139" s="243"/>
      <c r="N139" s="299" t="str">
        <f>IF(OR(K139="",L139=""),"",L139-K139)</f>
      </c>
      <c r="O139" s="300" t="str">
        <f>IFERROR(N139/K139,"")</f>
      </c>
      <c r="P139" s="301" t="str">
        <f>IF(N139="","",IF(OR(H139="収益",H139="キャッシュイン"),IF(N139&gt;=0,"有利","不利"),IF(N139&lt;=0,"有利","不利")))</f>
      </c>
      <c r="Q139" s="149"/>
      <c r="R139" s="149"/>
      <c r="S139" s="315"/>
      <c r="T139" s="315"/>
      <c r="U139" s="149"/>
      <c r="V139" s="249"/>
    </row>
    <row r="140" ht="20" customHeight="true">
      <c r="A140" s="285" t="str">
        <f>IF(B140="","",ROW()-5)</f>
      </c>
      <c r="B140" s="237"/>
      <c r="C140" s="291" t="str">
        <f>IF(B140="","",TEXT(B140,"yyyy-mm"))</f>
      </c>
      <c r="D140" s="149"/>
      <c r="E140" s="149"/>
      <c r="F140" s="149"/>
      <c r="G140" s="149"/>
      <c r="H140" s="149"/>
      <c r="I140" s="149"/>
      <c r="J140" s="149"/>
      <c r="K140" s="243"/>
      <c r="L140" s="243"/>
      <c r="M140" s="243"/>
      <c r="N140" s="299" t="str">
        <f>IF(OR(K140="",L140=""),"",L140-K140)</f>
      </c>
      <c r="O140" s="300" t="str">
        <f>IFERROR(N140/K140,"")</f>
      </c>
      <c r="P140" s="301" t="str">
        <f>IF(N140="","",IF(OR(H140="収益",H140="キャッシュイン"),IF(N140&gt;=0,"有利","不利"),IF(N140&lt;=0,"有利","不利")))</f>
      </c>
      <c r="Q140" s="149"/>
      <c r="R140" s="149"/>
      <c r="S140" s="315"/>
      <c r="T140" s="315"/>
      <c r="U140" s="149"/>
      <c r="V140" s="249"/>
    </row>
    <row r="141" ht="20" customHeight="true">
      <c r="A141" s="285" t="str">
        <f>IF(B141="","",ROW()-5)</f>
      </c>
      <c r="B141" s="237"/>
      <c r="C141" s="291" t="str">
        <f>IF(B141="","",TEXT(B141,"yyyy-mm"))</f>
      </c>
      <c r="D141" s="149"/>
      <c r="E141" s="149"/>
      <c r="F141" s="149"/>
      <c r="G141" s="149"/>
      <c r="H141" s="149"/>
      <c r="I141" s="149"/>
      <c r="J141" s="149"/>
      <c r="K141" s="243"/>
      <c r="L141" s="243"/>
      <c r="M141" s="243"/>
      <c r="N141" s="299" t="str">
        <f>IF(OR(K141="",L141=""),"",L141-K141)</f>
      </c>
      <c r="O141" s="300" t="str">
        <f>IFERROR(N141/K141,"")</f>
      </c>
      <c r="P141" s="301" t="str">
        <f>IF(N141="","",IF(OR(H141="収益",H141="キャッシュイン"),IF(N141&gt;=0,"有利","不利"),IF(N141&lt;=0,"有利","不利")))</f>
      </c>
      <c r="Q141" s="149"/>
      <c r="R141" s="149"/>
      <c r="S141" s="315"/>
      <c r="T141" s="315"/>
      <c r="U141" s="149"/>
      <c r="V141" s="249"/>
    </row>
    <row r="142" ht="20" customHeight="true">
      <c r="A142" s="285" t="str">
        <f>IF(B142="","",ROW()-5)</f>
      </c>
      <c r="B142" s="237"/>
      <c r="C142" s="291" t="str">
        <f>IF(B142="","",TEXT(B142,"yyyy-mm"))</f>
      </c>
      <c r="D142" s="149"/>
      <c r="E142" s="149"/>
      <c r="F142" s="149"/>
      <c r="G142" s="149"/>
      <c r="H142" s="149"/>
      <c r="I142" s="149"/>
      <c r="J142" s="149"/>
      <c r="K142" s="243"/>
      <c r="L142" s="243"/>
      <c r="M142" s="243"/>
      <c r="N142" s="299" t="str">
        <f>IF(OR(K142="",L142=""),"",L142-K142)</f>
      </c>
      <c r="O142" s="300" t="str">
        <f>IFERROR(N142/K142,"")</f>
      </c>
      <c r="P142" s="301" t="str">
        <f>IF(N142="","",IF(OR(H142="収益",H142="キャッシュイン"),IF(N142&gt;=0,"有利","不利"),IF(N142&lt;=0,"有利","不利")))</f>
      </c>
      <c r="Q142" s="149"/>
      <c r="R142" s="149"/>
      <c r="S142" s="315"/>
      <c r="T142" s="315"/>
      <c r="U142" s="149"/>
      <c r="V142" s="249"/>
    </row>
    <row r="143" ht="20" customHeight="true">
      <c r="A143" s="285" t="str">
        <f>IF(B143="","",ROW()-5)</f>
      </c>
      <c r="B143" s="237"/>
      <c r="C143" s="291" t="str">
        <f>IF(B143="","",TEXT(B143,"yyyy-mm"))</f>
      </c>
      <c r="D143" s="149"/>
      <c r="E143" s="149"/>
      <c r="F143" s="149"/>
      <c r="G143" s="149"/>
      <c r="H143" s="149"/>
      <c r="I143" s="149"/>
      <c r="J143" s="149"/>
      <c r="K143" s="243"/>
      <c r="L143" s="243"/>
      <c r="M143" s="243"/>
      <c r="N143" s="299" t="str">
        <f>IF(OR(K143="",L143=""),"",L143-K143)</f>
      </c>
      <c r="O143" s="300" t="str">
        <f>IFERROR(N143/K143,"")</f>
      </c>
      <c r="P143" s="301" t="str">
        <f>IF(N143="","",IF(OR(H143="収益",H143="キャッシュイン"),IF(N143&gt;=0,"有利","不利"),IF(N143&lt;=0,"有利","不利")))</f>
      </c>
      <c r="Q143" s="149"/>
      <c r="R143" s="149"/>
      <c r="S143" s="315"/>
      <c r="T143" s="315"/>
      <c r="U143" s="149"/>
      <c r="V143" s="249"/>
    </row>
    <row r="144" ht="20" customHeight="true">
      <c r="A144" s="285" t="str">
        <f>IF(B144="","",ROW()-5)</f>
      </c>
      <c r="B144" s="237"/>
      <c r="C144" s="291" t="str">
        <f>IF(B144="","",TEXT(B144,"yyyy-mm"))</f>
      </c>
      <c r="D144" s="149"/>
      <c r="E144" s="149"/>
      <c r="F144" s="149"/>
      <c r="G144" s="149"/>
      <c r="H144" s="149"/>
      <c r="I144" s="149"/>
      <c r="J144" s="149"/>
      <c r="K144" s="243"/>
      <c r="L144" s="243"/>
      <c r="M144" s="243"/>
      <c r="N144" s="299" t="str">
        <f>IF(OR(K144="",L144=""),"",L144-K144)</f>
      </c>
      <c r="O144" s="300" t="str">
        <f>IFERROR(N144/K144,"")</f>
      </c>
      <c r="P144" s="301" t="str">
        <f>IF(N144="","",IF(OR(H144="収益",H144="キャッシュイン"),IF(N144&gt;=0,"有利","不利"),IF(N144&lt;=0,"有利","不利")))</f>
      </c>
      <c r="Q144" s="149"/>
      <c r="R144" s="149"/>
      <c r="S144" s="315"/>
      <c r="T144" s="315"/>
      <c r="U144" s="149"/>
      <c r="V144" s="249"/>
    </row>
    <row r="145" ht="20" customHeight="true">
      <c r="A145" s="285" t="str">
        <f>IF(B145="","",ROW()-5)</f>
      </c>
      <c r="B145" s="237"/>
      <c r="C145" s="291" t="str">
        <f>IF(B145="","",TEXT(B145,"yyyy-mm"))</f>
      </c>
      <c r="D145" s="149"/>
      <c r="E145" s="149"/>
      <c r="F145" s="149"/>
      <c r="G145" s="149"/>
      <c r="H145" s="149"/>
      <c r="I145" s="149"/>
      <c r="J145" s="149"/>
      <c r="K145" s="243"/>
      <c r="L145" s="243"/>
      <c r="M145" s="243"/>
      <c r="N145" s="299" t="str">
        <f>IF(OR(K145="",L145=""),"",L145-K145)</f>
      </c>
      <c r="O145" s="300" t="str">
        <f>IFERROR(N145/K145,"")</f>
      </c>
      <c r="P145" s="301" t="str">
        <f>IF(N145="","",IF(OR(H145="収益",H145="キャッシュイン"),IF(N145&gt;=0,"有利","不利"),IF(N145&lt;=0,"有利","不利")))</f>
      </c>
      <c r="Q145" s="149"/>
      <c r="R145" s="149"/>
      <c r="S145" s="315"/>
      <c r="T145" s="315"/>
      <c r="U145" s="149"/>
      <c r="V145" s="249"/>
    </row>
    <row r="146" ht="20" customHeight="true">
      <c r="A146" s="285" t="str">
        <f>IF(B146="","",ROW()-5)</f>
      </c>
      <c r="B146" s="237"/>
      <c r="C146" s="291" t="str">
        <f>IF(B146="","",TEXT(B146,"yyyy-mm"))</f>
      </c>
      <c r="D146" s="149"/>
      <c r="E146" s="149"/>
      <c r="F146" s="149"/>
      <c r="G146" s="149"/>
      <c r="H146" s="149"/>
      <c r="I146" s="149"/>
      <c r="J146" s="149"/>
      <c r="K146" s="243"/>
      <c r="L146" s="243"/>
      <c r="M146" s="243"/>
      <c r="N146" s="299" t="str">
        <f>IF(OR(K146="",L146=""),"",L146-K146)</f>
      </c>
      <c r="O146" s="300" t="str">
        <f>IFERROR(N146/K146,"")</f>
      </c>
      <c r="P146" s="301" t="str">
        <f>IF(N146="","",IF(OR(H146="収益",H146="キャッシュイン"),IF(N146&gt;=0,"有利","不利"),IF(N146&lt;=0,"有利","不利")))</f>
      </c>
      <c r="Q146" s="149"/>
      <c r="R146" s="149"/>
      <c r="S146" s="315"/>
      <c r="T146" s="315"/>
      <c r="U146" s="149"/>
      <c r="V146" s="249"/>
    </row>
    <row r="147" ht="20" customHeight="true">
      <c r="A147" s="285" t="str">
        <f>IF(B147="","",ROW()-5)</f>
      </c>
      <c r="B147" s="237"/>
      <c r="C147" s="291" t="str">
        <f>IF(B147="","",TEXT(B147,"yyyy-mm"))</f>
      </c>
      <c r="D147" s="149"/>
      <c r="E147" s="149"/>
      <c r="F147" s="149"/>
      <c r="G147" s="149"/>
      <c r="H147" s="149"/>
      <c r="I147" s="149"/>
      <c r="J147" s="149"/>
      <c r="K147" s="243"/>
      <c r="L147" s="243"/>
      <c r="M147" s="243"/>
      <c r="N147" s="299" t="str">
        <f>IF(OR(K147="",L147=""),"",L147-K147)</f>
      </c>
      <c r="O147" s="300" t="str">
        <f>IFERROR(N147/K147,"")</f>
      </c>
      <c r="P147" s="301" t="str">
        <f>IF(N147="","",IF(OR(H147="収益",H147="キャッシュイン"),IF(N147&gt;=0,"有利","不利"),IF(N147&lt;=0,"有利","不利")))</f>
      </c>
      <c r="Q147" s="149"/>
      <c r="R147" s="149"/>
      <c r="S147" s="315"/>
      <c r="T147" s="315"/>
      <c r="U147" s="149"/>
      <c r="V147" s="249"/>
    </row>
    <row r="148" ht="20" customHeight="true">
      <c r="A148" s="285" t="str">
        <f>IF(B148="","",ROW()-5)</f>
      </c>
      <c r="B148" s="237"/>
      <c r="C148" s="291" t="str">
        <f>IF(B148="","",TEXT(B148,"yyyy-mm"))</f>
      </c>
      <c r="D148" s="149"/>
      <c r="E148" s="149"/>
      <c r="F148" s="149"/>
      <c r="G148" s="149"/>
      <c r="H148" s="149"/>
      <c r="I148" s="149"/>
      <c r="J148" s="149"/>
      <c r="K148" s="243"/>
      <c r="L148" s="243"/>
      <c r="M148" s="243"/>
      <c r="N148" s="299" t="str">
        <f>IF(OR(K148="",L148=""),"",L148-K148)</f>
      </c>
      <c r="O148" s="300" t="str">
        <f>IFERROR(N148/K148,"")</f>
      </c>
      <c r="P148" s="301" t="str">
        <f>IF(N148="","",IF(OR(H148="収益",H148="キャッシュイン"),IF(N148&gt;=0,"有利","不利"),IF(N148&lt;=0,"有利","不利")))</f>
      </c>
      <c r="Q148" s="149"/>
      <c r="R148" s="149"/>
      <c r="S148" s="315"/>
      <c r="T148" s="315"/>
      <c r="U148" s="149"/>
      <c r="V148" s="249"/>
    </row>
    <row r="149" ht="20" customHeight="true">
      <c r="A149" s="285" t="str">
        <f>IF(B149="","",ROW()-5)</f>
      </c>
      <c r="B149" s="237"/>
      <c r="C149" s="291" t="str">
        <f>IF(B149="","",TEXT(B149,"yyyy-mm"))</f>
      </c>
      <c r="D149" s="149"/>
      <c r="E149" s="149"/>
      <c r="F149" s="149"/>
      <c r="G149" s="149"/>
      <c r="H149" s="149"/>
      <c r="I149" s="149"/>
      <c r="J149" s="149"/>
      <c r="K149" s="243"/>
      <c r="L149" s="243"/>
      <c r="M149" s="243"/>
      <c r="N149" s="299" t="str">
        <f>IF(OR(K149="",L149=""),"",L149-K149)</f>
      </c>
      <c r="O149" s="300" t="str">
        <f>IFERROR(N149/K149,"")</f>
      </c>
      <c r="P149" s="301" t="str">
        <f>IF(N149="","",IF(OR(H149="収益",H149="キャッシュイン"),IF(N149&gt;=0,"有利","不利"),IF(N149&lt;=0,"有利","不利")))</f>
      </c>
      <c r="Q149" s="149"/>
      <c r="R149" s="149"/>
      <c r="S149" s="315"/>
      <c r="T149" s="315"/>
      <c r="U149" s="149"/>
      <c r="V149" s="249"/>
    </row>
    <row r="150" ht="20" customHeight="true">
      <c r="A150" s="285" t="str">
        <f>IF(B150="","",ROW()-5)</f>
      </c>
      <c r="B150" s="237"/>
      <c r="C150" s="291" t="str">
        <f>IF(B150="","",TEXT(B150,"yyyy-mm"))</f>
      </c>
      <c r="D150" s="149"/>
      <c r="E150" s="149"/>
      <c r="F150" s="149"/>
      <c r="G150" s="149"/>
      <c r="H150" s="149"/>
      <c r="I150" s="149"/>
      <c r="J150" s="149"/>
      <c r="K150" s="243"/>
      <c r="L150" s="243"/>
      <c r="M150" s="243"/>
      <c r="N150" s="299" t="str">
        <f>IF(OR(K150="",L150=""),"",L150-K150)</f>
      </c>
      <c r="O150" s="300" t="str">
        <f>IFERROR(N150/K150,"")</f>
      </c>
      <c r="P150" s="301" t="str">
        <f>IF(N150="","",IF(OR(H150="収益",H150="キャッシュイン"),IF(N150&gt;=0,"有利","不利"),IF(N150&lt;=0,"有利","不利")))</f>
      </c>
      <c r="Q150" s="149"/>
      <c r="R150" s="149"/>
      <c r="S150" s="315"/>
      <c r="T150" s="315"/>
      <c r="U150" s="149"/>
      <c r="V150" s="249"/>
    </row>
    <row r="151" ht="20" customHeight="true">
      <c r="A151" s="285" t="str">
        <f>IF(B151="","",ROW()-5)</f>
      </c>
      <c r="B151" s="237"/>
      <c r="C151" s="291" t="str">
        <f>IF(B151="","",TEXT(B151,"yyyy-mm"))</f>
      </c>
      <c r="D151" s="149"/>
      <c r="E151" s="149"/>
      <c r="F151" s="149"/>
      <c r="G151" s="149"/>
      <c r="H151" s="149"/>
      <c r="I151" s="149"/>
      <c r="J151" s="149"/>
      <c r="K151" s="243"/>
      <c r="L151" s="243"/>
      <c r="M151" s="243"/>
      <c r="N151" s="299" t="str">
        <f>IF(OR(K151="",L151=""),"",L151-K151)</f>
      </c>
      <c r="O151" s="300" t="str">
        <f>IFERROR(N151/K151,"")</f>
      </c>
      <c r="P151" s="301" t="str">
        <f>IF(N151="","",IF(OR(H151="収益",H151="キャッシュイン"),IF(N151&gt;=0,"有利","不利"),IF(N151&lt;=0,"有利","不利")))</f>
      </c>
      <c r="Q151" s="149"/>
      <c r="R151" s="149"/>
      <c r="S151" s="315"/>
      <c r="T151" s="315"/>
      <c r="U151" s="149"/>
      <c r="V151" s="249"/>
    </row>
    <row r="152" ht="20" customHeight="true">
      <c r="A152" s="285" t="str">
        <f>IF(B152="","",ROW()-5)</f>
      </c>
      <c r="B152" s="237"/>
      <c r="C152" s="291" t="str">
        <f>IF(B152="","",TEXT(B152,"yyyy-mm"))</f>
      </c>
      <c r="D152" s="149"/>
      <c r="E152" s="149"/>
      <c r="F152" s="149"/>
      <c r="G152" s="149"/>
      <c r="H152" s="149"/>
      <c r="I152" s="149"/>
      <c r="J152" s="149"/>
      <c r="K152" s="243"/>
      <c r="L152" s="243"/>
      <c r="M152" s="243"/>
      <c r="N152" s="299" t="str">
        <f>IF(OR(K152="",L152=""),"",L152-K152)</f>
      </c>
      <c r="O152" s="300" t="str">
        <f>IFERROR(N152/K152,"")</f>
      </c>
      <c r="P152" s="301" t="str">
        <f>IF(N152="","",IF(OR(H152="収益",H152="キャッシュイン"),IF(N152&gt;=0,"有利","不利"),IF(N152&lt;=0,"有利","不利")))</f>
      </c>
      <c r="Q152" s="149"/>
      <c r="R152" s="149"/>
      <c r="S152" s="315"/>
      <c r="T152" s="315"/>
      <c r="U152" s="149"/>
      <c r="V152" s="249"/>
    </row>
    <row r="153" ht="20" customHeight="true">
      <c r="A153" s="285" t="str">
        <f>IF(B153="","",ROW()-5)</f>
      </c>
      <c r="B153" s="237"/>
      <c r="C153" s="291" t="str">
        <f>IF(B153="","",TEXT(B153,"yyyy-mm"))</f>
      </c>
      <c r="D153" s="149"/>
      <c r="E153" s="149"/>
      <c r="F153" s="149"/>
      <c r="G153" s="149"/>
      <c r="H153" s="149"/>
      <c r="I153" s="149"/>
      <c r="J153" s="149"/>
      <c r="K153" s="243"/>
      <c r="L153" s="243"/>
      <c r="M153" s="243"/>
      <c r="N153" s="299" t="str">
        <f>IF(OR(K153="",L153=""),"",L153-K153)</f>
      </c>
      <c r="O153" s="300" t="str">
        <f>IFERROR(N153/K153,"")</f>
      </c>
      <c r="P153" s="301" t="str">
        <f>IF(N153="","",IF(OR(H153="収益",H153="キャッシュイン"),IF(N153&gt;=0,"有利","不利"),IF(N153&lt;=0,"有利","不利")))</f>
      </c>
      <c r="Q153" s="149"/>
      <c r="R153" s="149"/>
      <c r="S153" s="315"/>
      <c r="T153" s="315"/>
      <c r="U153" s="149"/>
      <c r="V153" s="249"/>
    </row>
    <row r="154" ht="20" customHeight="true">
      <c r="A154" s="285" t="str">
        <f>IF(B154="","",ROW()-5)</f>
      </c>
      <c r="B154" s="237"/>
      <c r="C154" s="291" t="str">
        <f>IF(B154="","",TEXT(B154,"yyyy-mm"))</f>
      </c>
      <c r="D154" s="149"/>
      <c r="E154" s="149"/>
      <c r="F154" s="149"/>
      <c r="G154" s="149"/>
      <c r="H154" s="149"/>
      <c r="I154" s="149"/>
      <c r="J154" s="149"/>
      <c r="K154" s="243"/>
      <c r="L154" s="243"/>
      <c r="M154" s="243"/>
      <c r="N154" s="299" t="str">
        <f>IF(OR(K154="",L154=""),"",L154-K154)</f>
      </c>
      <c r="O154" s="300" t="str">
        <f>IFERROR(N154/K154,"")</f>
      </c>
      <c r="P154" s="301" t="str">
        <f>IF(N154="","",IF(OR(H154="収益",H154="キャッシュイン"),IF(N154&gt;=0,"有利","不利"),IF(N154&lt;=0,"有利","不利")))</f>
      </c>
      <c r="Q154" s="149"/>
      <c r="R154" s="149"/>
      <c r="S154" s="315"/>
      <c r="T154" s="315"/>
      <c r="U154" s="149"/>
      <c r="V154" s="249"/>
    </row>
    <row r="155" ht="20" customHeight="true">
      <c r="A155" s="285" t="str">
        <f>IF(B155="","",ROW()-5)</f>
      </c>
      <c r="B155" s="237"/>
      <c r="C155" s="291" t="str">
        <f>IF(B155="","",TEXT(B155,"yyyy-mm"))</f>
      </c>
      <c r="D155" s="149"/>
      <c r="E155" s="149"/>
      <c r="F155" s="149"/>
      <c r="G155" s="149"/>
      <c r="H155" s="149"/>
      <c r="I155" s="149"/>
      <c r="J155" s="149"/>
      <c r="K155" s="243"/>
      <c r="L155" s="243"/>
      <c r="M155" s="243"/>
      <c r="N155" s="299" t="str">
        <f>IF(OR(K155="",L155=""),"",L155-K155)</f>
      </c>
      <c r="O155" s="300" t="str">
        <f>IFERROR(N155/K155,"")</f>
      </c>
      <c r="P155" s="301" t="str">
        <f>IF(N155="","",IF(OR(H155="収益",H155="キャッシュイン"),IF(N155&gt;=0,"有利","不利"),IF(N155&lt;=0,"有利","不利")))</f>
      </c>
      <c r="Q155" s="149"/>
      <c r="R155" s="149"/>
      <c r="S155" s="315"/>
      <c r="T155" s="315"/>
      <c r="U155" s="149"/>
      <c r="V155" s="249"/>
    </row>
    <row r="156" ht="20" customHeight="true">
      <c r="A156" s="285" t="str">
        <f>IF(B156="","",ROW()-5)</f>
      </c>
      <c r="B156" s="237"/>
      <c r="C156" s="291" t="str">
        <f>IF(B156="","",TEXT(B156,"yyyy-mm"))</f>
      </c>
      <c r="D156" s="149"/>
      <c r="E156" s="149"/>
      <c r="F156" s="149"/>
      <c r="G156" s="149"/>
      <c r="H156" s="149"/>
      <c r="I156" s="149"/>
      <c r="J156" s="149"/>
      <c r="K156" s="243"/>
      <c r="L156" s="243"/>
      <c r="M156" s="243"/>
      <c r="N156" s="299" t="str">
        <f>IF(OR(K156="",L156=""),"",L156-K156)</f>
      </c>
      <c r="O156" s="300" t="str">
        <f>IFERROR(N156/K156,"")</f>
      </c>
      <c r="P156" s="301" t="str">
        <f>IF(N156="","",IF(OR(H156="収益",H156="キャッシュイン"),IF(N156&gt;=0,"有利","不利"),IF(N156&lt;=0,"有利","不利")))</f>
      </c>
      <c r="Q156" s="149"/>
      <c r="R156" s="149"/>
      <c r="S156" s="315"/>
      <c r="T156" s="315"/>
      <c r="U156" s="149"/>
      <c r="V156" s="249"/>
    </row>
    <row r="157" ht="20" customHeight="true">
      <c r="A157" s="285" t="str">
        <f>IF(B157="","",ROW()-5)</f>
      </c>
      <c r="B157" s="237"/>
      <c r="C157" s="291" t="str">
        <f>IF(B157="","",TEXT(B157,"yyyy-mm"))</f>
      </c>
      <c r="D157" s="149"/>
      <c r="E157" s="149"/>
      <c r="F157" s="149"/>
      <c r="G157" s="149"/>
      <c r="H157" s="149"/>
      <c r="I157" s="149"/>
      <c r="J157" s="149"/>
      <c r="K157" s="243"/>
      <c r="L157" s="243"/>
      <c r="M157" s="243"/>
      <c r="N157" s="299" t="str">
        <f>IF(OR(K157="",L157=""),"",L157-K157)</f>
      </c>
      <c r="O157" s="300" t="str">
        <f>IFERROR(N157/K157,"")</f>
      </c>
      <c r="P157" s="301" t="str">
        <f>IF(N157="","",IF(OR(H157="収益",H157="キャッシュイン"),IF(N157&gt;=0,"有利","不利"),IF(N157&lt;=0,"有利","不利")))</f>
      </c>
      <c r="Q157" s="149"/>
      <c r="R157" s="149"/>
      <c r="S157" s="315"/>
      <c r="T157" s="315"/>
      <c r="U157" s="149"/>
      <c r="V157" s="249"/>
    </row>
    <row r="158" ht="20" customHeight="true">
      <c r="A158" s="285" t="str">
        <f>IF(B158="","",ROW()-5)</f>
      </c>
      <c r="B158" s="237"/>
      <c r="C158" s="291" t="str">
        <f>IF(B158="","",TEXT(B158,"yyyy-mm"))</f>
      </c>
      <c r="D158" s="149"/>
      <c r="E158" s="149"/>
      <c r="F158" s="149"/>
      <c r="G158" s="149"/>
      <c r="H158" s="149"/>
      <c r="I158" s="149"/>
      <c r="J158" s="149"/>
      <c r="K158" s="243"/>
      <c r="L158" s="243"/>
      <c r="M158" s="243"/>
      <c r="N158" s="299" t="str">
        <f>IF(OR(K158="",L158=""),"",L158-K158)</f>
      </c>
      <c r="O158" s="300" t="str">
        <f>IFERROR(N158/K158,"")</f>
      </c>
      <c r="P158" s="301" t="str">
        <f>IF(N158="","",IF(OR(H158="収益",H158="キャッシュイン"),IF(N158&gt;=0,"有利","不利"),IF(N158&lt;=0,"有利","不利")))</f>
      </c>
      <c r="Q158" s="149"/>
      <c r="R158" s="149"/>
      <c r="S158" s="315"/>
      <c r="T158" s="315"/>
      <c r="U158" s="149"/>
      <c r="V158" s="249"/>
    </row>
    <row r="159" ht="20" customHeight="true">
      <c r="A159" s="285" t="str">
        <f>IF(B159="","",ROW()-5)</f>
      </c>
      <c r="B159" s="237"/>
      <c r="C159" s="291" t="str">
        <f>IF(B159="","",TEXT(B159,"yyyy-mm"))</f>
      </c>
      <c r="D159" s="149"/>
      <c r="E159" s="149"/>
      <c r="F159" s="149"/>
      <c r="G159" s="149"/>
      <c r="H159" s="149"/>
      <c r="I159" s="149"/>
      <c r="J159" s="149"/>
      <c r="K159" s="243"/>
      <c r="L159" s="243"/>
      <c r="M159" s="243"/>
      <c r="N159" s="299" t="str">
        <f>IF(OR(K159="",L159=""),"",L159-K159)</f>
      </c>
      <c r="O159" s="300" t="str">
        <f>IFERROR(N159/K159,"")</f>
      </c>
      <c r="P159" s="301" t="str">
        <f>IF(N159="","",IF(OR(H159="収益",H159="キャッシュイン"),IF(N159&gt;=0,"有利","不利"),IF(N159&lt;=0,"有利","不利")))</f>
      </c>
      <c r="Q159" s="149"/>
      <c r="R159" s="149"/>
      <c r="S159" s="315"/>
      <c r="T159" s="315"/>
      <c r="U159" s="149"/>
      <c r="V159" s="249"/>
    </row>
    <row r="160" ht="20" customHeight="true">
      <c r="A160" s="285" t="str">
        <f>IF(B160="","",ROW()-5)</f>
      </c>
      <c r="B160" s="237"/>
      <c r="C160" s="291" t="str">
        <f>IF(B160="","",TEXT(B160,"yyyy-mm"))</f>
      </c>
      <c r="D160" s="149"/>
      <c r="E160" s="149"/>
      <c r="F160" s="149"/>
      <c r="G160" s="149"/>
      <c r="H160" s="149"/>
      <c r="I160" s="149"/>
      <c r="J160" s="149"/>
      <c r="K160" s="243"/>
      <c r="L160" s="243"/>
      <c r="M160" s="243"/>
      <c r="N160" s="299" t="str">
        <f>IF(OR(K160="",L160=""),"",L160-K160)</f>
      </c>
      <c r="O160" s="300" t="str">
        <f>IFERROR(N160/K160,"")</f>
      </c>
      <c r="P160" s="301" t="str">
        <f>IF(N160="","",IF(OR(H160="収益",H160="キャッシュイン"),IF(N160&gt;=0,"有利","不利"),IF(N160&lt;=0,"有利","不利")))</f>
      </c>
      <c r="Q160" s="149"/>
      <c r="R160" s="149"/>
      <c r="S160" s="315"/>
      <c r="T160" s="315"/>
      <c r="U160" s="149"/>
      <c r="V160" s="249"/>
    </row>
    <row r="161" ht="20" customHeight="true">
      <c r="A161" s="285" t="str">
        <f>IF(B161="","",ROW()-5)</f>
      </c>
      <c r="B161" s="237"/>
      <c r="C161" s="291" t="str">
        <f>IF(B161="","",TEXT(B161,"yyyy-mm"))</f>
      </c>
      <c r="D161" s="149"/>
      <c r="E161" s="149"/>
      <c r="F161" s="149"/>
      <c r="G161" s="149"/>
      <c r="H161" s="149"/>
      <c r="I161" s="149"/>
      <c r="J161" s="149"/>
      <c r="K161" s="243"/>
      <c r="L161" s="243"/>
      <c r="M161" s="243"/>
      <c r="N161" s="299" t="str">
        <f>IF(OR(K161="",L161=""),"",L161-K161)</f>
      </c>
      <c r="O161" s="300" t="str">
        <f>IFERROR(N161/K161,"")</f>
      </c>
      <c r="P161" s="301" t="str">
        <f>IF(N161="","",IF(OR(H161="収益",H161="キャッシュイン"),IF(N161&gt;=0,"有利","不利"),IF(N161&lt;=0,"有利","不利")))</f>
      </c>
      <c r="Q161" s="149"/>
      <c r="R161" s="149"/>
      <c r="S161" s="315"/>
      <c r="T161" s="315"/>
      <c r="U161" s="149"/>
      <c r="V161" s="249"/>
    </row>
    <row r="162" ht="20" customHeight="true">
      <c r="A162" s="285" t="str">
        <f>IF(B162="","",ROW()-5)</f>
      </c>
      <c r="B162" s="237"/>
      <c r="C162" s="291" t="str">
        <f>IF(B162="","",TEXT(B162,"yyyy-mm"))</f>
      </c>
      <c r="D162" s="149"/>
      <c r="E162" s="149"/>
      <c r="F162" s="149"/>
      <c r="G162" s="149"/>
      <c r="H162" s="149"/>
      <c r="I162" s="149"/>
      <c r="J162" s="149"/>
      <c r="K162" s="243"/>
      <c r="L162" s="243"/>
      <c r="M162" s="243"/>
      <c r="N162" s="299" t="str">
        <f>IF(OR(K162="",L162=""),"",L162-K162)</f>
      </c>
      <c r="O162" s="300" t="str">
        <f>IFERROR(N162/K162,"")</f>
      </c>
      <c r="P162" s="301" t="str">
        <f>IF(N162="","",IF(OR(H162="収益",H162="キャッシュイン"),IF(N162&gt;=0,"有利","不利"),IF(N162&lt;=0,"有利","不利")))</f>
      </c>
      <c r="Q162" s="149"/>
      <c r="R162" s="149"/>
      <c r="S162" s="315"/>
      <c r="T162" s="315"/>
      <c r="U162" s="149"/>
      <c r="V162" s="249"/>
    </row>
    <row r="163" ht="20" customHeight="true">
      <c r="A163" s="285" t="str">
        <f>IF(B163="","",ROW()-5)</f>
      </c>
      <c r="B163" s="237"/>
      <c r="C163" s="291" t="str">
        <f>IF(B163="","",TEXT(B163,"yyyy-mm"))</f>
      </c>
      <c r="D163" s="149"/>
      <c r="E163" s="149"/>
      <c r="F163" s="149"/>
      <c r="G163" s="149"/>
      <c r="H163" s="149"/>
      <c r="I163" s="149"/>
      <c r="J163" s="149"/>
      <c r="K163" s="243"/>
      <c r="L163" s="243"/>
      <c r="M163" s="243"/>
      <c r="N163" s="299" t="str">
        <f>IF(OR(K163="",L163=""),"",L163-K163)</f>
      </c>
      <c r="O163" s="300" t="str">
        <f>IFERROR(N163/K163,"")</f>
      </c>
      <c r="P163" s="301" t="str">
        <f>IF(N163="","",IF(OR(H163="収益",H163="キャッシュイン"),IF(N163&gt;=0,"有利","不利"),IF(N163&lt;=0,"有利","不利")))</f>
      </c>
      <c r="Q163" s="149"/>
      <c r="R163" s="149"/>
      <c r="S163" s="315"/>
      <c r="T163" s="315"/>
      <c r="U163" s="149"/>
      <c r="V163" s="249"/>
    </row>
    <row r="164" ht="20" customHeight="true">
      <c r="A164" s="285" t="str">
        <f>IF(B164="","",ROW()-5)</f>
      </c>
      <c r="B164" s="237"/>
      <c r="C164" s="291" t="str">
        <f>IF(B164="","",TEXT(B164,"yyyy-mm"))</f>
      </c>
      <c r="D164" s="149"/>
      <c r="E164" s="149"/>
      <c r="F164" s="149"/>
      <c r="G164" s="149"/>
      <c r="H164" s="149"/>
      <c r="I164" s="149"/>
      <c r="J164" s="149"/>
      <c r="K164" s="243"/>
      <c r="L164" s="243"/>
      <c r="M164" s="243"/>
      <c r="N164" s="299" t="str">
        <f>IF(OR(K164="",L164=""),"",L164-K164)</f>
      </c>
      <c r="O164" s="300" t="str">
        <f>IFERROR(N164/K164,"")</f>
      </c>
      <c r="P164" s="301" t="str">
        <f>IF(N164="","",IF(OR(H164="収益",H164="キャッシュイン"),IF(N164&gt;=0,"有利","不利"),IF(N164&lt;=0,"有利","不利")))</f>
      </c>
      <c r="Q164" s="149"/>
      <c r="R164" s="149"/>
      <c r="S164" s="315"/>
      <c r="T164" s="315"/>
      <c r="U164" s="149"/>
      <c r="V164" s="249"/>
    </row>
    <row r="165" ht="20" customHeight="true">
      <c r="A165" s="285" t="str">
        <f>IF(B165="","",ROW()-5)</f>
      </c>
      <c r="B165" s="237"/>
      <c r="C165" s="291" t="str">
        <f>IF(B165="","",TEXT(B165,"yyyy-mm"))</f>
      </c>
      <c r="D165" s="149"/>
      <c r="E165" s="149"/>
      <c r="F165" s="149"/>
      <c r="G165" s="149"/>
      <c r="H165" s="149"/>
      <c r="I165" s="149"/>
      <c r="J165" s="149"/>
      <c r="K165" s="243"/>
      <c r="L165" s="243"/>
      <c r="M165" s="243"/>
      <c r="N165" s="299" t="str">
        <f>IF(OR(K165="",L165=""),"",L165-K165)</f>
      </c>
      <c r="O165" s="300" t="str">
        <f>IFERROR(N165/K165,"")</f>
      </c>
      <c r="P165" s="301" t="str">
        <f>IF(N165="","",IF(OR(H165="収益",H165="キャッシュイン"),IF(N165&gt;=0,"有利","不利"),IF(N165&lt;=0,"有利","不利")))</f>
      </c>
      <c r="Q165" s="149"/>
      <c r="R165" s="149"/>
      <c r="S165" s="315"/>
      <c r="T165" s="315"/>
      <c r="U165" s="149"/>
      <c r="V165" s="249"/>
    </row>
    <row r="166" ht="20" customHeight="true">
      <c r="A166" s="285" t="str">
        <f>IF(B166="","",ROW()-5)</f>
      </c>
      <c r="B166" s="237"/>
      <c r="C166" s="291" t="str">
        <f>IF(B166="","",TEXT(B166,"yyyy-mm"))</f>
      </c>
      <c r="D166" s="149"/>
      <c r="E166" s="149"/>
      <c r="F166" s="149"/>
      <c r="G166" s="149"/>
      <c r="H166" s="149"/>
      <c r="I166" s="149"/>
      <c r="J166" s="149"/>
      <c r="K166" s="243"/>
      <c r="L166" s="243"/>
      <c r="M166" s="243"/>
      <c r="N166" s="299" t="str">
        <f>IF(OR(K166="",L166=""),"",L166-K166)</f>
      </c>
      <c r="O166" s="300" t="str">
        <f>IFERROR(N166/K166,"")</f>
      </c>
      <c r="P166" s="301" t="str">
        <f>IF(N166="","",IF(OR(H166="収益",H166="キャッシュイン"),IF(N166&gt;=0,"有利","不利"),IF(N166&lt;=0,"有利","不利")))</f>
      </c>
      <c r="Q166" s="149"/>
      <c r="R166" s="149"/>
      <c r="S166" s="315"/>
      <c r="T166" s="315"/>
      <c r="U166" s="149"/>
      <c r="V166" s="249"/>
    </row>
    <row r="167" ht="20" customHeight="true">
      <c r="A167" s="285" t="str">
        <f>IF(B167="","",ROW()-5)</f>
      </c>
      <c r="B167" s="237"/>
      <c r="C167" s="291" t="str">
        <f>IF(B167="","",TEXT(B167,"yyyy-mm"))</f>
      </c>
      <c r="D167" s="149"/>
      <c r="E167" s="149"/>
      <c r="F167" s="149"/>
      <c r="G167" s="149"/>
      <c r="H167" s="149"/>
      <c r="I167" s="149"/>
      <c r="J167" s="149"/>
      <c r="K167" s="243"/>
      <c r="L167" s="243"/>
      <c r="M167" s="243"/>
      <c r="N167" s="299" t="str">
        <f>IF(OR(K167="",L167=""),"",L167-K167)</f>
      </c>
      <c r="O167" s="300" t="str">
        <f>IFERROR(N167/K167,"")</f>
      </c>
      <c r="P167" s="301" t="str">
        <f>IF(N167="","",IF(OR(H167="収益",H167="キャッシュイン"),IF(N167&gt;=0,"有利","不利"),IF(N167&lt;=0,"有利","不利")))</f>
      </c>
      <c r="Q167" s="149"/>
      <c r="R167" s="149"/>
      <c r="S167" s="315"/>
      <c r="T167" s="315"/>
      <c r="U167" s="149"/>
      <c r="V167" s="249"/>
    </row>
    <row r="168" ht="20" customHeight="true">
      <c r="A168" s="285" t="str">
        <f>IF(B168="","",ROW()-5)</f>
      </c>
      <c r="B168" s="237"/>
      <c r="C168" s="291" t="str">
        <f>IF(B168="","",TEXT(B168,"yyyy-mm"))</f>
      </c>
      <c r="D168" s="149"/>
      <c r="E168" s="149"/>
      <c r="F168" s="149"/>
      <c r="G168" s="149"/>
      <c r="H168" s="149"/>
      <c r="I168" s="149"/>
      <c r="J168" s="149"/>
      <c r="K168" s="243"/>
      <c r="L168" s="243"/>
      <c r="M168" s="243"/>
      <c r="N168" s="299" t="str">
        <f>IF(OR(K168="",L168=""),"",L168-K168)</f>
      </c>
      <c r="O168" s="300" t="str">
        <f>IFERROR(N168/K168,"")</f>
      </c>
      <c r="P168" s="301" t="str">
        <f>IF(N168="","",IF(OR(H168="収益",H168="キャッシュイン"),IF(N168&gt;=0,"有利","不利"),IF(N168&lt;=0,"有利","不利")))</f>
      </c>
      <c r="Q168" s="149"/>
      <c r="R168" s="149"/>
      <c r="S168" s="315"/>
      <c r="T168" s="315"/>
      <c r="U168" s="149"/>
      <c r="V168" s="249"/>
    </row>
    <row r="169" ht="20" customHeight="true">
      <c r="A169" s="285" t="str">
        <f>IF(B169="","",ROW()-5)</f>
      </c>
      <c r="B169" s="237"/>
      <c r="C169" s="291" t="str">
        <f>IF(B169="","",TEXT(B169,"yyyy-mm"))</f>
      </c>
      <c r="D169" s="149"/>
      <c r="E169" s="149"/>
      <c r="F169" s="149"/>
      <c r="G169" s="149"/>
      <c r="H169" s="149"/>
      <c r="I169" s="149"/>
      <c r="J169" s="149"/>
      <c r="K169" s="243"/>
      <c r="L169" s="243"/>
      <c r="M169" s="243"/>
      <c r="N169" s="299" t="str">
        <f>IF(OR(K169="",L169=""),"",L169-K169)</f>
      </c>
      <c r="O169" s="300" t="str">
        <f>IFERROR(N169/K169,"")</f>
      </c>
      <c r="P169" s="301" t="str">
        <f>IF(N169="","",IF(OR(H169="収益",H169="キャッシュイン"),IF(N169&gt;=0,"有利","不利"),IF(N169&lt;=0,"有利","不利")))</f>
      </c>
      <c r="Q169" s="149"/>
      <c r="R169" s="149"/>
      <c r="S169" s="315"/>
      <c r="T169" s="315"/>
      <c r="U169" s="149"/>
      <c r="V169" s="249"/>
    </row>
    <row r="170" ht="20" customHeight="true">
      <c r="A170" s="285" t="str">
        <f>IF(B170="","",ROW()-5)</f>
      </c>
      <c r="B170" s="237"/>
      <c r="C170" s="291" t="str">
        <f>IF(B170="","",TEXT(B170,"yyyy-mm"))</f>
      </c>
      <c r="D170" s="149"/>
      <c r="E170" s="149"/>
      <c r="F170" s="149"/>
      <c r="G170" s="149"/>
      <c r="H170" s="149"/>
      <c r="I170" s="149"/>
      <c r="J170" s="149"/>
      <c r="K170" s="243"/>
      <c r="L170" s="243"/>
      <c r="M170" s="243"/>
      <c r="N170" s="299" t="str">
        <f>IF(OR(K170="",L170=""),"",L170-K170)</f>
      </c>
      <c r="O170" s="300" t="str">
        <f>IFERROR(N170/K170,"")</f>
      </c>
      <c r="P170" s="301" t="str">
        <f>IF(N170="","",IF(OR(H170="収益",H170="キャッシュイン"),IF(N170&gt;=0,"有利","不利"),IF(N170&lt;=0,"有利","不利")))</f>
      </c>
      <c r="Q170" s="149"/>
      <c r="R170" s="149"/>
      <c r="S170" s="315"/>
      <c r="T170" s="315"/>
      <c r="U170" s="149"/>
      <c r="V170" s="249"/>
    </row>
    <row r="171" ht="20" customHeight="true">
      <c r="A171" s="285" t="str">
        <f>IF(B171="","",ROW()-5)</f>
      </c>
      <c r="B171" s="237"/>
      <c r="C171" s="291" t="str">
        <f>IF(B171="","",TEXT(B171,"yyyy-mm"))</f>
      </c>
      <c r="D171" s="149"/>
      <c r="E171" s="149"/>
      <c r="F171" s="149"/>
      <c r="G171" s="149"/>
      <c r="H171" s="149"/>
      <c r="I171" s="149"/>
      <c r="J171" s="149"/>
      <c r="K171" s="243"/>
      <c r="L171" s="243"/>
      <c r="M171" s="243"/>
      <c r="N171" s="299" t="str">
        <f>IF(OR(K171="",L171=""),"",L171-K171)</f>
      </c>
      <c r="O171" s="300" t="str">
        <f>IFERROR(N171/K171,"")</f>
      </c>
      <c r="P171" s="301" t="str">
        <f>IF(N171="","",IF(OR(H171="収益",H171="キャッシュイン"),IF(N171&gt;=0,"有利","不利"),IF(N171&lt;=0,"有利","不利")))</f>
      </c>
      <c r="Q171" s="149"/>
      <c r="R171" s="149"/>
      <c r="S171" s="315"/>
      <c r="T171" s="315"/>
      <c r="U171" s="149"/>
      <c r="V171" s="249"/>
    </row>
    <row r="172" ht="20" customHeight="true">
      <c r="A172" s="285" t="str">
        <f>IF(B172="","",ROW()-5)</f>
      </c>
      <c r="B172" s="237"/>
      <c r="C172" s="291" t="str">
        <f>IF(B172="","",TEXT(B172,"yyyy-mm"))</f>
      </c>
      <c r="D172" s="149"/>
      <c r="E172" s="149"/>
      <c r="F172" s="149"/>
      <c r="G172" s="149"/>
      <c r="H172" s="149"/>
      <c r="I172" s="149"/>
      <c r="J172" s="149"/>
      <c r="K172" s="243"/>
      <c r="L172" s="243"/>
      <c r="M172" s="243"/>
      <c r="N172" s="299" t="str">
        <f>IF(OR(K172="",L172=""),"",L172-K172)</f>
      </c>
      <c r="O172" s="300" t="str">
        <f>IFERROR(N172/K172,"")</f>
      </c>
      <c r="P172" s="301" t="str">
        <f>IF(N172="","",IF(OR(H172="収益",H172="キャッシュイン"),IF(N172&gt;=0,"有利","不利"),IF(N172&lt;=0,"有利","不利")))</f>
      </c>
      <c r="Q172" s="149"/>
      <c r="R172" s="149"/>
      <c r="S172" s="315"/>
      <c r="T172" s="315"/>
      <c r="U172" s="149"/>
      <c r="V172" s="249"/>
    </row>
    <row r="173" ht="20" customHeight="true">
      <c r="A173" s="285" t="str">
        <f>IF(B173="","",ROW()-5)</f>
      </c>
      <c r="B173" s="237"/>
      <c r="C173" s="291" t="str">
        <f>IF(B173="","",TEXT(B173,"yyyy-mm"))</f>
      </c>
      <c r="D173" s="149"/>
      <c r="E173" s="149"/>
      <c r="F173" s="149"/>
      <c r="G173" s="149"/>
      <c r="H173" s="149"/>
      <c r="I173" s="149"/>
      <c r="J173" s="149"/>
      <c r="K173" s="243"/>
      <c r="L173" s="243"/>
      <c r="M173" s="243"/>
      <c r="N173" s="299" t="str">
        <f>IF(OR(K173="",L173=""),"",L173-K173)</f>
      </c>
      <c r="O173" s="300" t="str">
        <f>IFERROR(N173/K173,"")</f>
      </c>
      <c r="P173" s="301" t="str">
        <f>IF(N173="","",IF(OR(H173="収益",H173="キャッシュイン"),IF(N173&gt;=0,"有利","不利"),IF(N173&lt;=0,"有利","不利")))</f>
      </c>
      <c r="Q173" s="149"/>
      <c r="R173" s="149"/>
      <c r="S173" s="315"/>
      <c r="T173" s="315"/>
      <c r="U173" s="149"/>
      <c r="V173" s="249"/>
    </row>
    <row r="174" ht="20" customHeight="true">
      <c r="A174" s="285" t="str">
        <f>IF(B174="","",ROW()-5)</f>
      </c>
      <c r="B174" s="237"/>
      <c r="C174" s="291" t="str">
        <f>IF(B174="","",TEXT(B174,"yyyy-mm"))</f>
      </c>
      <c r="D174" s="149"/>
      <c r="E174" s="149"/>
      <c r="F174" s="149"/>
      <c r="G174" s="149"/>
      <c r="H174" s="149"/>
      <c r="I174" s="149"/>
      <c r="J174" s="149"/>
      <c r="K174" s="243"/>
      <c r="L174" s="243"/>
      <c r="M174" s="243"/>
      <c r="N174" s="299" t="str">
        <f>IF(OR(K174="",L174=""),"",L174-K174)</f>
      </c>
      <c r="O174" s="300" t="str">
        <f>IFERROR(N174/K174,"")</f>
      </c>
      <c r="P174" s="301" t="str">
        <f>IF(N174="","",IF(OR(H174="収益",H174="キャッシュイン"),IF(N174&gt;=0,"有利","不利"),IF(N174&lt;=0,"有利","不利")))</f>
      </c>
      <c r="Q174" s="149"/>
      <c r="R174" s="149"/>
      <c r="S174" s="315"/>
      <c r="T174" s="315"/>
      <c r="U174" s="149"/>
      <c r="V174" s="249"/>
    </row>
    <row r="175" ht="20" customHeight="true">
      <c r="A175" s="285" t="str">
        <f>IF(B175="","",ROW()-5)</f>
      </c>
      <c r="B175" s="237"/>
      <c r="C175" s="291" t="str">
        <f>IF(B175="","",TEXT(B175,"yyyy-mm"))</f>
      </c>
      <c r="D175" s="149"/>
      <c r="E175" s="149"/>
      <c r="F175" s="149"/>
      <c r="G175" s="149"/>
      <c r="H175" s="149"/>
      <c r="I175" s="149"/>
      <c r="J175" s="149"/>
      <c r="K175" s="243"/>
      <c r="L175" s="243"/>
      <c r="M175" s="243"/>
      <c r="N175" s="299" t="str">
        <f>IF(OR(K175="",L175=""),"",L175-K175)</f>
      </c>
      <c r="O175" s="300" t="str">
        <f>IFERROR(N175/K175,"")</f>
      </c>
      <c r="P175" s="301" t="str">
        <f>IF(N175="","",IF(OR(H175="収益",H175="キャッシュイン"),IF(N175&gt;=0,"有利","不利"),IF(N175&lt;=0,"有利","不利")))</f>
      </c>
      <c r="Q175" s="149"/>
      <c r="R175" s="149"/>
      <c r="S175" s="315"/>
      <c r="T175" s="315"/>
      <c r="U175" s="149"/>
      <c r="V175" s="249"/>
    </row>
    <row r="176" ht="20" customHeight="true">
      <c r="A176" s="285" t="str">
        <f>IF(B176="","",ROW()-5)</f>
      </c>
      <c r="B176" s="237"/>
      <c r="C176" s="291" t="str">
        <f>IF(B176="","",TEXT(B176,"yyyy-mm"))</f>
      </c>
      <c r="D176" s="149"/>
      <c r="E176" s="149"/>
      <c r="F176" s="149"/>
      <c r="G176" s="149"/>
      <c r="H176" s="149"/>
      <c r="I176" s="149"/>
      <c r="J176" s="149"/>
      <c r="K176" s="243"/>
      <c r="L176" s="243"/>
      <c r="M176" s="243"/>
      <c r="N176" s="299" t="str">
        <f>IF(OR(K176="",L176=""),"",L176-K176)</f>
      </c>
      <c r="O176" s="300" t="str">
        <f>IFERROR(N176/K176,"")</f>
      </c>
      <c r="P176" s="301" t="str">
        <f>IF(N176="","",IF(OR(H176="収益",H176="キャッシュイン"),IF(N176&gt;=0,"有利","不利"),IF(N176&lt;=0,"有利","不利")))</f>
      </c>
      <c r="Q176" s="149"/>
      <c r="R176" s="149"/>
      <c r="S176" s="315"/>
      <c r="T176" s="315"/>
      <c r="U176" s="149"/>
      <c r="V176" s="249"/>
    </row>
    <row r="177" ht="20" customHeight="true">
      <c r="A177" s="285" t="str">
        <f>IF(B177="","",ROW()-5)</f>
      </c>
      <c r="B177" s="237"/>
      <c r="C177" s="291" t="str">
        <f>IF(B177="","",TEXT(B177,"yyyy-mm"))</f>
      </c>
      <c r="D177" s="149"/>
      <c r="E177" s="149"/>
      <c r="F177" s="149"/>
      <c r="G177" s="149"/>
      <c r="H177" s="149"/>
      <c r="I177" s="149"/>
      <c r="J177" s="149"/>
      <c r="K177" s="243"/>
      <c r="L177" s="243"/>
      <c r="M177" s="243"/>
      <c r="N177" s="299" t="str">
        <f>IF(OR(K177="",L177=""),"",L177-K177)</f>
      </c>
      <c r="O177" s="300" t="str">
        <f>IFERROR(N177/K177,"")</f>
      </c>
      <c r="P177" s="301" t="str">
        <f>IF(N177="","",IF(OR(H177="収益",H177="キャッシュイン"),IF(N177&gt;=0,"有利","不利"),IF(N177&lt;=0,"有利","不利")))</f>
      </c>
      <c r="Q177" s="149"/>
      <c r="R177" s="149"/>
      <c r="S177" s="315"/>
      <c r="T177" s="315"/>
      <c r="U177" s="149"/>
      <c r="V177" s="249"/>
    </row>
    <row r="178" ht="20" customHeight="true">
      <c r="A178" s="285" t="str">
        <f>IF(B178="","",ROW()-5)</f>
      </c>
      <c r="B178" s="237"/>
      <c r="C178" s="291" t="str">
        <f>IF(B178="","",TEXT(B178,"yyyy-mm"))</f>
      </c>
      <c r="D178" s="149"/>
      <c r="E178" s="149"/>
      <c r="F178" s="149"/>
      <c r="G178" s="149"/>
      <c r="H178" s="149"/>
      <c r="I178" s="149"/>
      <c r="J178" s="149"/>
      <c r="K178" s="243"/>
      <c r="L178" s="243"/>
      <c r="M178" s="243"/>
      <c r="N178" s="299" t="str">
        <f>IF(OR(K178="",L178=""),"",L178-K178)</f>
      </c>
      <c r="O178" s="300" t="str">
        <f>IFERROR(N178/K178,"")</f>
      </c>
      <c r="P178" s="301" t="str">
        <f>IF(N178="","",IF(OR(H178="収益",H178="キャッシュイン"),IF(N178&gt;=0,"有利","不利"),IF(N178&lt;=0,"有利","不利")))</f>
      </c>
      <c r="Q178" s="149"/>
      <c r="R178" s="149"/>
      <c r="S178" s="315"/>
      <c r="T178" s="315"/>
      <c r="U178" s="149"/>
      <c r="V178" s="249"/>
    </row>
    <row r="179" ht="20" customHeight="true">
      <c r="A179" s="285" t="str">
        <f>IF(B179="","",ROW()-5)</f>
      </c>
      <c r="B179" s="237"/>
      <c r="C179" s="291" t="str">
        <f>IF(B179="","",TEXT(B179,"yyyy-mm"))</f>
      </c>
      <c r="D179" s="149"/>
      <c r="E179" s="149"/>
      <c r="F179" s="149"/>
      <c r="G179" s="149"/>
      <c r="H179" s="149"/>
      <c r="I179" s="149"/>
      <c r="J179" s="149"/>
      <c r="K179" s="243"/>
      <c r="L179" s="243"/>
      <c r="M179" s="243"/>
      <c r="N179" s="299" t="str">
        <f>IF(OR(K179="",L179=""),"",L179-K179)</f>
      </c>
      <c r="O179" s="300" t="str">
        <f>IFERROR(N179/K179,"")</f>
      </c>
      <c r="P179" s="301" t="str">
        <f>IF(N179="","",IF(OR(H179="収益",H179="キャッシュイン"),IF(N179&gt;=0,"有利","不利"),IF(N179&lt;=0,"有利","不利")))</f>
      </c>
      <c r="Q179" s="149"/>
      <c r="R179" s="149"/>
      <c r="S179" s="315"/>
      <c r="T179" s="315"/>
      <c r="U179" s="149"/>
      <c r="V179" s="249"/>
    </row>
    <row r="180" ht="20" customHeight="true">
      <c r="A180" s="285" t="str">
        <f>IF(B180="","",ROW()-5)</f>
      </c>
      <c r="B180" s="237"/>
      <c r="C180" s="291" t="str">
        <f>IF(B180="","",TEXT(B180,"yyyy-mm"))</f>
      </c>
      <c r="D180" s="149"/>
      <c r="E180" s="149"/>
      <c r="F180" s="149"/>
      <c r="G180" s="149"/>
      <c r="H180" s="149"/>
      <c r="I180" s="149"/>
      <c r="J180" s="149"/>
      <c r="K180" s="243"/>
      <c r="L180" s="243"/>
      <c r="M180" s="243"/>
      <c r="N180" s="299" t="str">
        <f>IF(OR(K180="",L180=""),"",L180-K180)</f>
      </c>
      <c r="O180" s="300" t="str">
        <f>IFERROR(N180/K180,"")</f>
      </c>
      <c r="P180" s="301" t="str">
        <f>IF(N180="","",IF(OR(H180="収益",H180="キャッシュイン"),IF(N180&gt;=0,"有利","不利"),IF(N180&lt;=0,"有利","不利")))</f>
      </c>
      <c r="Q180" s="149"/>
      <c r="R180" s="149"/>
      <c r="S180" s="315"/>
      <c r="T180" s="315"/>
      <c r="U180" s="149"/>
      <c r="V180" s="249"/>
    </row>
    <row r="181" ht="20" customHeight="true">
      <c r="A181" s="285" t="str">
        <f>IF(B181="","",ROW()-5)</f>
      </c>
      <c r="B181" s="237"/>
      <c r="C181" s="291" t="str">
        <f>IF(B181="","",TEXT(B181,"yyyy-mm"))</f>
      </c>
      <c r="D181" s="149"/>
      <c r="E181" s="149"/>
      <c r="F181" s="149"/>
      <c r="G181" s="149"/>
      <c r="H181" s="149"/>
      <c r="I181" s="149"/>
      <c r="J181" s="149"/>
      <c r="K181" s="243"/>
      <c r="L181" s="243"/>
      <c r="M181" s="243"/>
      <c r="N181" s="299" t="str">
        <f>IF(OR(K181="",L181=""),"",L181-K181)</f>
      </c>
      <c r="O181" s="300" t="str">
        <f>IFERROR(N181/K181,"")</f>
      </c>
      <c r="P181" s="301" t="str">
        <f>IF(N181="","",IF(OR(H181="収益",H181="キャッシュイン"),IF(N181&gt;=0,"有利","不利"),IF(N181&lt;=0,"有利","不利")))</f>
      </c>
      <c r="Q181" s="149"/>
      <c r="R181" s="149"/>
      <c r="S181" s="315"/>
      <c r="T181" s="315"/>
      <c r="U181" s="149"/>
      <c r="V181" s="249"/>
    </row>
    <row r="182" ht="20" customHeight="true">
      <c r="A182" s="285" t="str">
        <f>IF(B182="","",ROW()-5)</f>
      </c>
      <c r="B182" s="237"/>
      <c r="C182" s="291" t="str">
        <f>IF(B182="","",TEXT(B182,"yyyy-mm"))</f>
      </c>
      <c r="D182" s="149"/>
      <c r="E182" s="149"/>
      <c r="F182" s="149"/>
      <c r="G182" s="149"/>
      <c r="H182" s="149"/>
      <c r="I182" s="149"/>
      <c r="J182" s="149"/>
      <c r="K182" s="243"/>
      <c r="L182" s="243"/>
      <c r="M182" s="243"/>
      <c r="N182" s="299" t="str">
        <f>IF(OR(K182="",L182=""),"",L182-K182)</f>
      </c>
      <c r="O182" s="300" t="str">
        <f>IFERROR(N182/K182,"")</f>
      </c>
      <c r="P182" s="301" t="str">
        <f>IF(N182="","",IF(OR(H182="収益",H182="キャッシュイン"),IF(N182&gt;=0,"有利","不利"),IF(N182&lt;=0,"有利","不利")))</f>
      </c>
      <c r="Q182" s="149"/>
      <c r="R182" s="149"/>
      <c r="S182" s="315"/>
      <c r="T182" s="315"/>
      <c r="U182" s="149"/>
      <c r="V182" s="249"/>
    </row>
    <row r="183" ht="20" customHeight="true">
      <c r="A183" s="285" t="str">
        <f>IF(B183="","",ROW()-5)</f>
      </c>
      <c r="B183" s="237"/>
      <c r="C183" s="291" t="str">
        <f>IF(B183="","",TEXT(B183,"yyyy-mm"))</f>
      </c>
      <c r="D183" s="149"/>
      <c r="E183" s="149"/>
      <c r="F183" s="149"/>
      <c r="G183" s="149"/>
      <c r="H183" s="149"/>
      <c r="I183" s="149"/>
      <c r="J183" s="149"/>
      <c r="K183" s="243"/>
      <c r="L183" s="243"/>
      <c r="M183" s="243"/>
      <c r="N183" s="299" t="str">
        <f>IF(OR(K183="",L183=""),"",L183-K183)</f>
      </c>
      <c r="O183" s="300" t="str">
        <f>IFERROR(N183/K183,"")</f>
      </c>
      <c r="P183" s="301" t="str">
        <f>IF(N183="","",IF(OR(H183="収益",H183="キャッシュイン"),IF(N183&gt;=0,"有利","不利"),IF(N183&lt;=0,"有利","不利")))</f>
      </c>
      <c r="Q183" s="149"/>
      <c r="R183" s="149"/>
      <c r="S183" s="315"/>
      <c r="T183" s="315"/>
      <c r="U183" s="149"/>
      <c r="V183" s="249"/>
    </row>
    <row r="184" ht="20" customHeight="true">
      <c r="A184" s="285" t="str">
        <f>IF(B184="","",ROW()-5)</f>
      </c>
      <c r="B184" s="237"/>
      <c r="C184" s="291" t="str">
        <f>IF(B184="","",TEXT(B184,"yyyy-mm"))</f>
      </c>
      <c r="D184" s="149"/>
      <c r="E184" s="149"/>
      <c r="F184" s="149"/>
      <c r="G184" s="149"/>
      <c r="H184" s="149"/>
      <c r="I184" s="149"/>
      <c r="J184" s="149"/>
      <c r="K184" s="243"/>
      <c r="L184" s="243"/>
      <c r="M184" s="243"/>
      <c r="N184" s="299" t="str">
        <f>IF(OR(K184="",L184=""),"",L184-K184)</f>
      </c>
      <c r="O184" s="300" t="str">
        <f>IFERROR(N184/K184,"")</f>
      </c>
      <c r="P184" s="301" t="str">
        <f>IF(N184="","",IF(OR(H184="収益",H184="キャッシュイン"),IF(N184&gt;=0,"有利","不利"),IF(N184&lt;=0,"有利","不利")))</f>
      </c>
      <c r="Q184" s="149"/>
      <c r="R184" s="149"/>
      <c r="S184" s="315"/>
      <c r="T184" s="315"/>
      <c r="U184" s="149"/>
      <c r="V184" s="249"/>
    </row>
    <row r="185" ht="20" customHeight="true">
      <c r="A185" s="285" t="str">
        <f>IF(B185="","",ROW()-5)</f>
      </c>
      <c r="B185" s="237"/>
      <c r="C185" s="291" t="str">
        <f>IF(B185="","",TEXT(B185,"yyyy-mm"))</f>
      </c>
      <c r="D185" s="149"/>
      <c r="E185" s="149"/>
      <c r="F185" s="149"/>
      <c r="G185" s="149"/>
      <c r="H185" s="149"/>
      <c r="I185" s="149"/>
      <c r="J185" s="149"/>
      <c r="K185" s="243"/>
      <c r="L185" s="243"/>
      <c r="M185" s="243"/>
      <c r="N185" s="299" t="str">
        <f>IF(OR(K185="",L185=""),"",L185-K185)</f>
      </c>
      <c r="O185" s="300" t="str">
        <f>IFERROR(N185/K185,"")</f>
      </c>
      <c r="P185" s="301" t="str">
        <f>IF(N185="","",IF(OR(H185="収益",H185="キャッシュイン"),IF(N185&gt;=0,"有利","不利"),IF(N185&lt;=0,"有利","不利")))</f>
      </c>
      <c r="Q185" s="149"/>
      <c r="R185" s="149"/>
      <c r="S185" s="315"/>
      <c r="T185" s="315"/>
      <c r="U185" s="149"/>
      <c r="V185" s="249"/>
    </row>
    <row r="186" ht="20" customHeight="true">
      <c r="A186" s="285" t="str">
        <f>IF(B186="","",ROW()-5)</f>
      </c>
      <c r="B186" s="237"/>
      <c r="C186" s="291" t="str">
        <f>IF(B186="","",TEXT(B186,"yyyy-mm"))</f>
      </c>
      <c r="D186" s="149"/>
      <c r="E186" s="149"/>
      <c r="F186" s="149"/>
      <c r="G186" s="149"/>
      <c r="H186" s="149"/>
      <c r="I186" s="149"/>
      <c r="J186" s="149"/>
      <c r="K186" s="243"/>
      <c r="L186" s="243"/>
      <c r="M186" s="243"/>
      <c r="N186" s="299" t="str">
        <f>IF(OR(K186="",L186=""),"",L186-K186)</f>
      </c>
      <c r="O186" s="300" t="str">
        <f>IFERROR(N186/K186,"")</f>
      </c>
      <c r="P186" s="301" t="str">
        <f>IF(N186="","",IF(OR(H186="収益",H186="キャッシュイン"),IF(N186&gt;=0,"有利","不利"),IF(N186&lt;=0,"有利","不利")))</f>
      </c>
      <c r="Q186" s="149"/>
      <c r="R186" s="149"/>
      <c r="S186" s="315"/>
      <c r="T186" s="315"/>
      <c r="U186" s="149"/>
      <c r="V186" s="249"/>
    </row>
    <row r="187" ht="20" customHeight="true">
      <c r="A187" s="285" t="str">
        <f>IF(B187="","",ROW()-5)</f>
      </c>
      <c r="B187" s="237"/>
      <c r="C187" s="291" t="str">
        <f>IF(B187="","",TEXT(B187,"yyyy-mm"))</f>
      </c>
      <c r="D187" s="149"/>
      <c r="E187" s="149"/>
      <c r="F187" s="149"/>
      <c r="G187" s="149"/>
      <c r="H187" s="149"/>
      <c r="I187" s="149"/>
      <c r="J187" s="149"/>
      <c r="K187" s="243"/>
      <c r="L187" s="243"/>
      <c r="M187" s="243"/>
      <c r="N187" s="299" t="str">
        <f>IF(OR(K187="",L187=""),"",L187-K187)</f>
      </c>
      <c r="O187" s="300" t="str">
        <f>IFERROR(N187/K187,"")</f>
      </c>
      <c r="P187" s="301" t="str">
        <f>IF(N187="","",IF(OR(H187="収益",H187="キャッシュイン"),IF(N187&gt;=0,"有利","不利"),IF(N187&lt;=0,"有利","不利")))</f>
      </c>
      <c r="Q187" s="149"/>
      <c r="R187" s="149"/>
      <c r="S187" s="315"/>
      <c r="T187" s="315"/>
      <c r="U187" s="149"/>
      <c r="V187" s="249"/>
    </row>
    <row r="188" ht="20" customHeight="true">
      <c r="A188" s="285" t="str">
        <f>IF(B188="","",ROW()-5)</f>
      </c>
      <c r="B188" s="237"/>
      <c r="C188" s="291" t="str">
        <f>IF(B188="","",TEXT(B188,"yyyy-mm"))</f>
      </c>
      <c r="D188" s="149"/>
      <c r="E188" s="149"/>
      <c r="F188" s="149"/>
      <c r="G188" s="149"/>
      <c r="H188" s="149"/>
      <c r="I188" s="149"/>
      <c r="J188" s="149"/>
      <c r="K188" s="243"/>
      <c r="L188" s="243"/>
      <c r="M188" s="243"/>
      <c r="N188" s="299" t="str">
        <f>IF(OR(K188="",L188=""),"",L188-K188)</f>
      </c>
      <c r="O188" s="300" t="str">
        <f>IFERROR(N188/K188,"")</f>
      </c>
      <c r="P188" s="301" t="str">
        <f>IF(N188="","",IF(OR(H188="収益",H188="キャッシュイン"),IF(N188&gt;=0,"有利","不利"),IF(N188&lt;=0,"有利","不利")))</f>
      </c>
      <c r="Q188" s="149"/>
      <c r="R188" s="149"/>
      <c r="S188" s="315"/>
      <c r="T188" s="315"/>
      <c r="U188" s="149"/>
      <c r="V188" s="249"/>
    </row>
    <row r="189" ht="20" customHeight="true">
      <c r="A189" s="285" t="str">
        <f>IF(B189="","",ROW()-5)</f>
      </c>
      <c r="B189" s="237"/>
      <c r="C189" s="291" t="str">
        <f>IF(B189="","",TEXT(B189,"yyyy-mm"))</f>
      </c>
      <c r="D189" s="149"/>
      <c r="E189" s="149"/>
      <c r="F189" s="149"/>
      <c r="G189" s="149"/>
      <c r="H189" s="149"/>
      <c r="I189" s="149"/>
      <c r="J189" s="149"/>
      <c r="K189" s="243"/>
      <c r="L189" s="243"/>
      <c r="M189" s="243"/>
      <c r="N189" s="299" t="str">
        <f>IF(OR(K189="",L189=""),"",L189-K189)</f>
      </c>
      <c r="O189" s="300" t="str">
        <f>IFERROR(N189/K189,"")</f>
      </c>
      <c r="P189" s="301" t="str">
        <f>IF(N189="","",IF(OR(H189="収益",H189="キャッシュイン"),IF(N189&gt;=0,"有利","不利"),IF(N189&lt;=0,"有利","不利")))</f>
      </c>
      <c r="Q189" s="149"/>
      <c r="R189" s="149"/>
      <c r="S189" s="315"/>
      <c r="T189" s="315"/>
      <c r="U189" s="149"/>
      <c r="V189" s="249"/>
    </row>
    <row r="190" ht="20" customHeight="true">
      <c r="A190" s="285" t="str">
        <f>IF(B190="","",ROW()-5)</f>
      </c>
      <c r="B190" s="237"/>
      <c r="C190" s="291" t="str">
        <f>IF(B190="","",TEXT(B190,"yyyy-mm"))</f>
      </c>
      <c r="D190" s="149"/>
      <c r="E190" s="149"/>
      <c r="F190" s="149"/>
      <c r="G190" s="149"/>
      <c r="H190" s="149"/>
      <c r="I190" s="149"/>
      <c r="J190" s="149"/>
      <c r="K190" s="243"/>
      <c r="L190" s="243"/>
      <c r="M190" s="243"/>
      <c r="N190" s="299" t="str">
        <f>IF(OR(K190="",L190=""),"",L190-K190)</f>
      </c>
      <c r="O190" s="300" t="str">
        <f>IFERROR(N190/K190,"")</f>
      </c>
      <c r="P190" s="301" t="str">
        <f>IF(N190="","",IF(OR(H190="収益",H190="キャッシュイン"),IF(N190&gt;=0,"有利","不利"),IF(N190&lt;=0,"有利","不利")))</f>
      </c>
      <c r="Q190" s="149"/>
      <c r="R190" s="149"/>
      <c r="S190" s="315"/>
      <c r="T190" s="315"/>
      <c r="U190" s="149"/>
      <c r="V190" s="249"/>
    </row>
    <row r="191" ht="20" customHeight="true">
      <c r="A191" s="285" t="str">
        <f>IF(B191="","",ROW()-5)</f>
      </c>
      <c r="B191" s="237"/>
      <c r="C191" s="291" t="str">
        <f>IF(B191="","",TEXT(B191,"yyyy-mm"))</f>
      </c>
      <c r="D191" s="149"/>
      <c r="E191" s="149"/>
      <c r="F191" s="149"/>
      <c r="G191" s="149"/>
      <c r="H191" s="149"/>
      <c r="I191" s="149"/>
      <c r="J191" s="149"/>
      <c r="K191" s="243"/>
      <c r="L191" s="243"/>
      <c r="M191" s="243"/>
      <c r="N191" s="299" t="str">
        <f>IF(OR(K191="",L191=""),"",L191-K191)</f>
      </c>
      <c r="O191" s="300" t="str">
        <f>IFERROR(N191/K191,"")</f>
      </c>
      <c r="P191" s="301" t="str">
        <f>IF(N191="","",IF(OR(H191="収益",H191="キャッシュイン"),IF(N191&gt;=0,"有利","不利"),IF(N191&lt;=0,"有利","不利")))</f>
      </c>
      <c r="Q191" s="149"/>
      <c r="R191" s="149"/>
      <c r="S191" s="315"/>
      <c r="T191" s="315"/>
      <c r="U191" s="149"/>
      <c r="V191" s="249"/>
    </row>
    <row r="192" ht="20" customHeight="true">
      <c r="A192" s="285" t="str">
        <f>IF(B192="","",ROW()-5)</f>
      </c>
      <c r="B192" s="237"/>
      <c r="C192" s="291" t="str">
        <f>IF(B192="","",TEXT(B192,"yyyy-mm"))</f>
      </c>
      <c r="D192" s="149"/>
      <c r="E192" s="149"/>
      <c r="F192" s="149"/>
      <c r="G192" s="149"/>
      <c r="H192" s="149"/>
      <c r="I192" s="149"/>
      <c r="J192" s="149"/>
      <c r="K192" s="243"/>
      <c r="L192" s="243"/>
      <c r="M192" s="243"/>
      <c r="N192" s="299" t="str">
        <f>IF(OR(K192="",L192=""),"",L192-K192)</f>
      </c>
      <c r="O192" s="300" t="str">
        <f>IFERROR(N192/K192,"")</f>
      </c>
      <c r="P192" s="301" t="str">
        <f>IF(N192="","",IF(OR(H192="収益",H192="キャッシュイン"),IF(N192&gt;=0,"有利","不利"),IF(N192&lt;=0,"有利","不利")))</f>
      </c>
      <c r="Q192" s="149"/>
      <c r="R192" s="149"/>
      <c r="S192" s="315"/>
      <c r="T192" s="315"/>
      <c r="U192" s="149"/>
      <c r="V192" s="249"/>
    </row>
    <row r="193" ht="20" customHeight="true">
      <c r="A193" s="285" t="str">
        <f>IF(B193="","",ROW()-5)</f>
      </c>
      <c r="B193" s="237"/>
      <c r="C193" s="291" t="str">
        <f>IF(B193="","",TEXT(B193,"yyyy-mm"))</f>
      </c>
      <c r="D193" s="149"/>
      <c r="E193" s="149"/>
      <c r="F193" s="149"/>
      <c r="G193" s="149"/>
      <c r="H193" s="149"/>
      <c r="I193" s="149"/>
      <c r="J193" s="149"/>
      <c r="K193" s="243"/>
      <c r="L193" s="243"/>
      <c r="M193" s="243"/>
      <c r="N193" s="299" t="str">
        <f>IF(OR(K193="",L193=""),"",L193-K193)</f>
      </c>
      <c r="O193" s="300" t="str">
        <f>IFERROR(N193/K193,"")</f>
      </c>
      <c r="P193" s="301" t="str">
        <f>IF(N193="","",IF(OR(H193="収益",H193="キャッシュイン"),IF(N193&gt;=0,"有利","不利"),IF(N193&lt;=0,"有利","不利")))</f>
      </c>
      <c r="Q193" s="149"/>
      <c r="R193" s="149"/>
      <c r="S193" s="315"/>
      <c r="T193" s="315"/>
      <c r="U193" s="149"/>
      <c r="V193" s="249"/>
    </row>
    <row r="194" ht="20" customHeight="true">
      <c r="A194" s="285" t="str">
        <f>IF(B194="","",ROW()-5)</f>
      </c>
      <c r="B194" s="237"/>
      <c r="C194" s="291" t="str">
        <f>IF(B194="","",TEXT(B194,"yyyy-mm"))</f>
      </c>
      <c r="D194" s="149"/>
      <c r="E194" s="149"/>
      <c r="F194" s="149"/>
      <c r="G194" s="149"/>
      <c r="H194" s="149"/>
      <c r="I194" s="149"/>
      <c r="J194" s="149"/>
      <c r="K194" s="243"/>
      <c r="L194" s="243"/>
      <c r="M194" s="243"/>
      <c r="N194" s="299" t="str">
        <f>IF(OR(K194="",L194=""),"",L194-K194)</f>
      </c>
      <c r="O194" s="300" t="str">
        <f>IFERROR(N194/K194,"")</f>
      </c>
      <c r="P194" s="301" t="str">
        <f>IF(N194="","",IF(OR(H194="収益",H194="キャッシュイン"),IF(N194&gt;=0,"有利","不利"),IF(N194&lt;=0,"有利","不利")))</f>
      </c>
      <c r="Q194" s="149"/>
      <c r="R194" s="149"/>
      <c r="S194" s="315"/>
      <c r="T194" s="315"/>
      <c r="U194" s="149"/>
      <c r="V194" s="249"/>
    </row>
    <row r="195" ht="20" customHeight="true">
      <c r="A195" s="285" t="str">
        <f>IF(B195="","",ROW()-5)</f>
      </c>
      <c r="B195" s="237"/>
      <c r="C195" s="291" t="str">
        <f>IF(B195="","",TEXT(B195,"yyyy-mm"))</f>
      </c>
      <c r="D195" s="149"/>
      <c r="E195" s="149"/>
      <c r="F195" s="149"/>
      <c r="G195" s="149"/>
      <c r="H195" s="149"/>
      <c r="I195" s="149"/>
      <c r="J195" s="149"/>
      <c r="K195" s="243"/>
      <c r="L195" s="243"/>
      <c r="M195" s="243"/>
      <c r="N195" s="299" t="str">
        <f>IF(OR(K195="",L195=""),"",L195-K195)</f>
      </c>
      <c r="O195" s="300" t="str">
        <f>IFERROR(N195/K195,"")</f>
      </c>
      <c r="P195" s="301" t="str">
        <f>IF(N195="","",IF(OR(H195="収益",H195="キャッシュイン"),IF(N195&gt;=0,"有利","不利"),IF(N195&lt;=0,"有利","不利")))</f>
      </c>
      <c r="Q195" s="149"/>
      <c r="R195" s="149"/>
      <c r="S195" s="315"/>
      <c r="T195" s="315"/>
      <c r="U195" s="149"/>
      <c r="V195" s="249"/>
    </row>
    <row r="196" ht="20" customHeight="true">
      <c r="A196" s="285" t="str">
        <f>IF(B196="","",ROW()-5)</f>
      </c>
      <c r="B196" s="237"/>
      <c r="C196" s="291" t="str">
        <f>IF(B196="","",TEXT(B196,"yyyy-mm"))</f>
      </c>
      <c r="D196" s="149"/>
      <c r="E196" s="149"/>
      <c r="F196" s="149"/>
      <c r="G196" s="149"/>
      <c r="H196" s="149"/>
      <c r="I196" s="149"/>
      <c r="J196" s="149"/>
      <c r="K196" s="243"/>
      <c r="L196" s="243"/>
      <c r="M196" s="243"/>
      <c r="N196" s="299" t="str">
        <f>IF(OR(K196="",L196=""),"",L196-K196)</f>
      </c>
      <c r="O196" s="300" t="str">
        <f>IFERROR(N196/K196,"")</f>
      </c>
      <c r="P196" s="301" t="str">
        <f>IF(N196="","",IF(OR(H196="収益",H196="キャッシュイン"),IF(N196&gt;=0,"有利","不利"),IF(N196&lt;=0,"有利","不利")))</f>
      </c>
      <c r="Q196" s="149"/>
      <c r="R196" s="149"/>
      <c r="S196" s="315"/>
      <c r="T196" s="315"/>
      <c r="U196" s="149"/>
      <c r="V196" s="249"/>
    </row>
    <row r="197" ht="20" customHeight="true">
      <c r="A197" s="285" t="str">
        <f>IF(B197="","",ROW()-5)</f>
      </c>
      <c r="B197" s="237"/>
      <c r="C197" s="291" t="str">
        <f>IF(B197="","",TEXT(B197,"yyyy-mm"))</f>
      </c>
      <c r="D197" s="149"/>
      <c r="E197" s="149"/>
      <c r="F197" s="149"/>
      <c r="G197" s="149"/>
      <c r="H197" s="149"/>
      <c r="I197" s="149"/>
      <c r="J197" s="149"/>
      <c r="K197" s="243"/>
      <c r="L197" s="243"/>
      <c r="M197" s="243"/>
      <c r="N197" s="299" t="str">
        <f>IF(OR(K197="",L197=""),"",L197-K197)</f>
      </c>
      <c r="O197" s="300" t="str">
        <f>IFERROR(N197/K197,"")</f>
      </c>
      <c r="P197" s="301" t="str">
        <f>IF(N197="","",IF(OR(H197="収益",H197="キャッシュイン"),IF(N197&gt;=0,"有利","不利"),IF(N197&lt;=0,"有利","不利")))</f>
      </c>
      <c r="Q197" s="149"/>
      <c r="R197" s="149"/>
      <c r="S197" s="315"/>
      <c r="T197" s="315"/>
      <c r="U197" s="149"/>
      <c r="V197" s="249"/>
    </row>
    <row r="198" ht="20" customHeight="true">
      <c r="A198" s="285" t="str">
        <f>IF(B198="","",ROW()-5)</f>
      </c>
      <c r="B198" s="237"/>
      <c r="C198" s="291" t="str">
        <f>IF(B198="","",TEXT(B198,"yyyy-mm"))</f>
      </c>
      <c r="D198" s="149"/>
      <c r="E198" s="149"/>
      <c r="F198" s="149"/>
      <c r="G198" s="149"/>
      <c r="H198" s="149"/>
      <c r="I198" s="149"/>
      <c r="J198" s="149"/>
      <c r="K198" s="243"/>
      <c r="L198" s="243"/>
      <c r="M198" s="243"/>
      <c r="N198" s="299" t="str">
        <f>IF(OR(K198="",L198=""),"",L198-K198)</f>
      </c>
      <c r="O198" s="300" t="str">
        <f>IFERROR(N198/K198,"")</f>
      </c>
      <c r="P198" s="301" t="str">
        <f>IF(N198="","",IF(OR(H198="収益",H198="キャッシュイン"),IF(N198&gt;=0,"有利","不利"),IF(N198&lt;=0,"有利","不利")))</f>
      </c>
      <c r="Q198" s="149"/>
      <c r="R198" s="149"/>
      <c r="S198" s="315"/>
      <c r="T198" s="315"/>
      <c r="U198" s="149"/>
      <c r="V198" s="249"/>
    </row>
    <row r="199" ht="20" customHeight="true">
      <c r="A199" s="285" t="str">
        <f>IF(B199="","",ROW()-5)</f>
      </c>
      <c r="B199" s="237"/>
      <c r="C199" s="291" t="str">
        <f>IF(B199="","",TEXT(B199,"yyyy-mm"))</f>
      </c>
      <c r="D199" s="149"/>
      <c r="E199" s="149"/>
      <c r="F199" s="149"/>
      <c r="G199" s="149"/>
      <c r="H199" s="149"/>
      <c r="I199" s="149"/>
      <c r="J199" s="149"/>
      <c r="K199" s="243"/>
      <c r="L199" s="243"/>
      <c r="M199" s="243"/>
      <c r="N199" s="299" t="str">
        <f>IF(OR(K199="",L199=""),"",L199-K199)</f>
      </c>
      <c r="O199" s="300" t="str">
        <f>IFERROR(N199/K199,"")</f>
      </c>
      <c r="P199" s="301" t="str">
        <f>IF(N199="","",IF(OR(H199="収益",H199="キャッシュイン"),IF(N199&gt;=0,"有利","不利"),IF(N199&lt;=0,"有利","不利")))</f>
      </c>
      <c r="Q199" s="149"/>
      <c r="R199" s="149"/>
      <c r="S199" s="315"/>
      <c r="T199" s="315"/>
      <c r="U199" s="149"/>
      <c r="V199" s="249"/>
    </row>
    <row r="200" ht="20" customHeight="true">
      <c r="A200" s="285" t="str">
        <f>IF(B200="","",ROW()-5)</f>
      </c>
      <c r="B200" s="237"/>
      <c r="C200" s="291" t="str">
        <f>IF(B200="","",TEXT(B200,"yyyy-mm"))</f>
      </c>
      <c r="D200" s="149"/>
      <c r="E200" s="149"/>
      <c r="F200" s="149"/>
      <c r="G200" s="149"/>
      <c r="H200" s="149"/>
      <c r="I200" s="149"/>
      <c r="J200" s="149"/>
      <c r="K200" s="243"/>
      <c r="L200" s="243"/>
      <c r="M200" s="243"/>
      <c r="N200" s="299" t="str">
        <f>IF(OR(K200="",L200=""),"",L200-K200)</f>
      </c>
      <c r="O200" s="300" t="str">
        <f>IFERROR(N200/K200,"")</f>
      </c>
      <c r="P200" s="301" t="str">
        <f>IF(N200="","",IF(OR(H200="収益",H200="キャッシュイン"),IF(N200&gt;=0,"有利","不利"),IF(N200&lt;=0,"有利","不利")))</f>
      </c>
      <c r="Q200" s="149"/>
      <c r="R200" s="149"/>
      <c r="S200" s="315"/>
      <c r="T200" s="315"/>
      <c r="U200" s="149"/>
      <c r="V200" s="249"/>
    </row>
    <row r="201" ht="20" customHeight="true">
      <c r="A201" s="285" t="str">
        <f>IF(B201="","",ROW()-5)</f>
      </c>
      <c r="B201" s="237"/>
      <c r="C201" s="291" t="str">
        <f>IF(B201="","",TEXT(B201,"yyyy-mm"))</f>
      </c>
      <c r="D201" s="149"/>
      <c r="E201" s="149"/>
      <c r="F201" s="149"/>
      <c r="G201" s="149"/>
      <c r="H201" s="149"/>
      <c r="I201" s="149"/>
      <c r="J201" s="149"/>
      <c r="K201" s="243"/>
      <c r="L201" s="243"/>
      <c r="M201" s="243"/>
      <c r="N201" s="299" t="str">
        <f>IF(OR(K201="",L201=""),"",L201-K201)</f>
      </c>
      <c r="O201" s="300" t="str">
        <f>IFERROR(N201/K201,"")</f>
      </c>
      <c r="P201" s="301" t="str">
        <f>IF(N201="","",IF(OR(H201="収益",H201="キャッシュイン"),IF(N201&gt;=0,"有利","不利"),IF(N201&lt;=0,"有利","不利")))</f>
      </c>
      <c r="Q201" s="149"/>
      <c r="R201" s="149"/>
      <c r="S201" s="315"/>
      <c r="T201" s="315"/>
      <c r="U201" s="149"/>
      <c r="V201" s="249"/>
    </row>
    <row r="202" ht="20" customHeight="true">
      <c r="A202" s="285" t="str">
        <f>IF(B202="","",ROW()-5)</f>
      </c>
      <c r="B202" s="237"/>
      <c r="C202" s="291" t="str">
        <f>IF(B202="","",TEXT(B202,"yyyy-mm"))</f>
      </c>
      <c r="D202" s="149"/>
      <c r="E202" s="149"/>
      <c r="F202" s="149"/>
      <c r="G202" s="149"/>
      <c r="H202" s="149"/>
      <c r="I202" s="149"/>
      <c r="J202" s="149"/>
      <c r="K202" s="243"/>
      <c r="L202" s="243"/>
      <c r="M202" s="243"/>
      <c r="N202" s="299" t="str">
        <f>IF(OR(K202="",L202=""),"",L202-K202)</f>
      </c>
      <c r="O202" s="300" t="str">
        <f>IFERROR(N202/K202,"")</f>
      </c>
      <c r="P202" s="301" t="str">
        <f>IF(N202="","",IF(OR(H202="収益",H202="キャッシュイン"),IF(N202&gt;=0,"有利","不利"),IF(N202&lt;=0,"有利","不利")))</f>
      </c>
      <c r="Q202" s="149"/>
      <c r="R202" s="149"/>
      <c r="S202" s="315"/>
      <c r="T202" s="315"/>
      <c r="U202" s="149"/>
      <c r="V202" s="249"/>
    </row>
    <row r="203" ht="20" customHeight="true">
      <c r="A203" s="285" t="str">
        <f>IF(B203="","",ROW()-5)</f>
      </c>
      <c r="B203" s="237"/>
      <c r="C203" s="291" t="str">
        <f>IF(B203="","",TEXT(B203,"yyyy-mm"))</f>
      </c>
      <c r="D203" s="149"/>
      <c r="E203" s="149"/>
      <c r="F203" s="149"/>
      <c r="G203" s="149"/>
      <c r="H203" s="149"/>
      <c r="I203" s="149"/>
      <c r="J203" s="149"/>
      <c r="K203" s="243"/>
      <c r="L203" s="243"/>
      <c r="M203" s="243"/>
      <c r="N203" s="299" t="str">
        <f>IF(OR(K203="",L203=""),"",L203-K203)</f>
      </c>
      <c r="O203" s="300" t="str">
        <f>IFERROR(N203/K203,"")</f>
      </c>
      <c r="P203" s="301" t="str">
        <f>IF(N203="","",IF(OR(H203="収益",H203="キャッシュイン"),IF(N203&gt;=0,"有利","不利"),IF(N203&lt;=0,"有利","不利")))</f>
      </c>
      <c r="Q203" s="149"/>
      <c r="R203" s="149"/>
      <c r="S203" s="315"/>
      <c r="T203" s="315"/>
      <c r="U203" s="149"/>
      <c r="V203" s="249"/>
    </row>
    <row r="204" ht="20" customHeight="true">
      <c r="A204" s="285" t="str">
        <f>IF(B204="","",ROW()-5)</f>
      </c>
      <c r="B204" s="237"/>
      <c r="C204" s="291" t="str">
        <f>IF(B204="","",TEXT(B204,"yyyy-mm"))</f>
      </c>
      <c r="D204" s="149"/>
      <c r="E204" s="149"/>
      <c r="F204" s="149"/>
      <c r="G204" s="149"/>
      <c r="H204" s="149"/>
      <c r="I204" s="149"/>
      <c r="J204" s="149"/>
      <c r="K204" s="243"/>
      <c r="L204" s="243"/>
      <c r="M204" s="243"/>
      <c r="N204" s="299" t="str">
        <f>IF(OR(K204="",L204=""),"",L204-K204)</f>
      </c>
      <c r="O204" s="300" t="str">
        <f>IFERROR(N204/K204,"")</f>
      </c>
      <c r="P204" s="301" t="str">
        <f>IF(N204="","",IF(OR(H204="収益",H204="キャッシュイン"),IF(N204&gt;=0,"有利","不利"),IF(N204&lt;=0,"有利","不利")))</f>
      </c>
      <c r="Q204" s="149"/>
      <c r="R204" s="149"/>
      <c r="S204" s="315"/>
      <c r="T204" s="315"/>
      <c r="U204" s="149"/>
      <c r="V204" s="249"/>
    </row>
    <row r="205" ht="20" customHeight="true">
      <c r="A205" s="285" t="str">
        <f>IF(B205="","",ROW()-5)</f>
      </c>
      <c r="B205" s="237"/>
      <c r="C205" s="291" t="str">
        <f>IF(B205="","",TEXT(B205,"yyyy-mm"))</f>
      </c>
      <c r="D205" s="149"/>
      <c r="E205" s="149"/>
      <c r="F205" s="149"/>
      <c r="G205" s="149"/>
      <c r="H205" s="149"/>
      <c r="I205" s="149"/>
      <c r="J205" s="149"/>
      <c r="K205" s="243"/>
      <c r="L205" s="243"/>
      <c r="M205" s="243"/>
      <c r="N205" s="299" t="str">
        <f>IF(OR(K205="",L205=""),"",L205-K205)</f>
      </c>
      <c r="O205" s="300" t="str">
        <f>IFERROR(N205/K205,"")</f>
      </c>
      <c r="P205" s="301" t="str">
        <f>IF(N205="","",IF(OR(H205="収益",H205="キャッシュイン"),IF(N205&gt;=0,"有利","不利"),IF(N205&lt;=0,"有利","不利")))</f>
      </c>
      <c r="Q205" s="149"/>
      <c r="R205" s="149"/>
      <c r="S205" s="315"/>
      <c r="T205" s="315"/>
      <c r="U205" s="149"/>
      <c r="V205" s="249"/>
    </row>
    <row r="206" ht="20" customHeight="true">
      <c r="A206" s="285" t="str">
        <f>IF(B206="","",ROW()-5)</f>
      </c>
      <c r="B206" s="237"/>
      <c r="C206" s="291" t="str">
        <f>IF(B206="","",TEXT(B206,"yyyy-mm"))</f>
      </c>
      <c r="D206" s="149"/>
      <c r="E206" s="149"/>
      <c r="F206" s="149"/>
      <c r="G206" s="149"/>
      <c r="H206" s="149"/>
      <c r="I206" s="149"/>
      <c r="J206" s="149"/>
      <c r="K206" s="243"/>
      <c r="L206" s="243"/>
      <c r="M206" s="243"/>
      <c r="N206" s="299" t="str">
        <f>IF(OR(K206="",L206=""),"",L206-K206)</f>
      </c>
      <c r="O206" s="300" t="str">
        <f>IFERROR(N206/K206,"")</f>
      </c>
      <c r="P206" s="301" t="str">
        <f>IF(N206="","",IF(OR(H206="収益",H206="キャッシュイン"),IF(N206&gt;=0,"有利","不利"),IF(N206&lt;=0,"有利","不利")))</f>
      </c>
      <c r="Q206" s="149"/>
      <c r="R206" s="149"/>
      <c r="S206" s="315"/>
      <c r="T206" s="315"/>
      <c r="U206" s="149"/>
      <c r="V206" s="249"/>
    </row>
    <row r="207" ht="20" customHeight="true">
      <c r="A207" s="285" t="str">
        <f>IF(B207="","",ROW()-5)</f>
      </c>
      <c r="B207" s="237"/>
      <c r="C207" s="291" t="str">
        <f>IF(B207="","",TEXT(B207,"yyyy-mm"))</f>
      </c>
      <c r="D207" s="149"/>
      <c r="E207" s="149"/>
      <c r="F207" s="149"/>
      <c r="G207" s="149"/>
      <c r="H207" s="149"/>
      <c r="I207" s="149"/>
      <c r="J207" s="149"/>
      <c r="K207" s="243"/>
      <c r="L207" s="243"/>
      <c r="M207" s="243"/>
      <c r="N207" s="299" t="str">
        <f>IF(OR(K207="",L207=""),"",L207-K207)</f>
      </c>
      <c r="O207" s="300" t="str">
        <f>IFERROR(N207/K207,"")</f>
      </c>
      <c r="P207" s="301" t="str">
        <f>IF(N207="","",IF(OR(H207="収益",H207="キャッシュイン"),IF(N207&gt;=0,"有利","不利"),IF(N207&lt;=0,"有利","不利")))</f>
      </c>
      <c r="Q207" s="149"/>
      <c r="R207" s="149"/>
      <c r="S207" s="315"/>
      <c r="T207" s="315"/>
      <c r="U207" s="149"/>
      <c r="V207" s="249"/>
    </row>
    <row r="208" ht="20" customHeight="true">
      <c r="A208" s="285" t="str">
        <f>IF(B208="","",ROW()-5)</f>
      </c>
      <c r="B208" s="237"/>
      <c r="C208" s="291" t="str">
        <f>IF(B208="","",TEXT(B208,"yyyy-mm"))</f>
      </c>
      <c r="D208" s="149"/>
      <c r="E208" s="149"/>
      <c r="F208" s="149"/>
      <c r="G208" s="149"/>
      <c r="H208" s="149"/>
      <c r="I208" s="149"/>
      <c r="J208" s="149"/>
      <c r="K208" s="243"/>
      <c r="L208" s="243"/>
      <c r="M208" s="243"/>
      <c r="N208" s="299" t="str">
        <f>IF(OR(K208="",L208=""),"",L208-K208)</f>
      </c>
      <c r="O208" s="300" t="str">
        <f>IFERROR(N208/K208,"")</f>
      </c>
      <c r="P208" s="301" t="str">
        <f>IF(N208="","",IF(OR(H208="収益",H208="キャッシュイン"),IF(N208&gt;=0,"有利","不利"),IF(N208&lt;=0,"有利","不利")))</f>
      </c>
      <c r="Q208" s="149"/>
      <c r="R208" s="149"/>
      <c r="S208" s="315"/>
      <c r="T208" s="315"/>
      <c r="U208" s="149"/>
      <c r="V208" s="249"/>
    </row>
    <row r="209" ht="20" customHeight="true">
      <c r="A209" s="285" t="str">
        <f>IF(B209="","",ROW()-5)</f>
      </c>
      <c r="B209" s="237"/>
      <c r="C209" s="291" t="str">
        <f>IF(B209="","",TEXT(B209,"yyyy-mm"))</f>
      </c>
      <c r="D209" s="149"/>
      <c r="E209" s="149"/>
      <c r="F209" s="149"/>
      <c r="G209" s="149"/>
      <c r="H209" s="149"/>
      <c r="I209" s="149"/>
      <c r="J209" s="149"/>
      <c r="K209" s="243"/>
      <c r="L209" s="243"/>
      <c r="M209" s="243"/>
      <c r="N209" s="299" t="str">
        <f>IF(OR(K209="",L209=""),"",L209-K209)</f>
      </c>
      <c r="O209" s="300" t="str">
        <f>IFERROR(N209/K209,"")</f>
      </c>
      <c r="P209" s="301" t="str">
        <f>IF(N209="","",IF(OR(H209="収益",H209="キャッシュイン"),IF(N209&gt;=0,"有利","不利"),IF(N209&lt;=0,"有利","不利")))</f>
      </c>
      <c r="Q209" s="149"/>
      <c r="R209" s="149"/>
      <c r="S209" s="315"/>
      <c r="T209" s="315"/>
      <c r="U209" s="149"/>
      <c r="V209" s="249"/>
    </row>
    <row r="210" ht="20" customHeight="true">
      <c r="A210" s="285" t="str">
        <f>IF(B210="","",ROW()-5)</f>
      </c>
      <c r="B210" s="237"/>
      <c r="C210" s="291" t="str">
        <f>IF(B210="","",TEXT(B210,"yyyy-mm"))</f>
      </c>
      <c r="D210" s="149"/>
      <c r="E210" s="149"/>
      <c r="F210" s="149"/>
      <c r="G210" s="149"/>
      <c r="H210" s="149"/>
      <c r="I210" s="149"/>
      <c r="J210" s="149"/>
      <c r="K210" s="243"/>
      <c r="L210" s="243"/>
      <c r="M210" s="243"/>
      <c r="N210" s="299" t="str">
        <f>IF(OR(K210="",L210=""),"",L210-K210)</f>
      </c>
      <c r="O210" s="300" t="str">
        <f>IFERROR(N210/K210,"")</f>
      </c>
      <c r="P210" s="301" t="str">
        <f>IF(N210="","",IF(OR(H210="収益",H210="キャッシュイン"),IF(N210&gt;=0,"有利","不利"),IF(N210&lt;=0,"有利","不利")))</f>
      </c>
      <c r="Q210" s="149"/>
      <c r="R210" s="149"/>
      <c r="S210" s="315"/>
      <c r="T210" s="315"/>
      <c r="U210" s="149"/>
      <c r="V210" s="249"/>
    </row>
    <row r="211" ht="20" customHeight="true">
      <c r="A211" s="285" t="str">
        <f>IF(B211="","",ROW()-5)</f>
      </c>
      <c r="B211" s="237"/>
      <c r="C211" s="291" t="str">
        <f>IF(B211="","",TEXT(B211,"yyyy-mm"))</f>
      </c>
      <c r="D211" s="149"/>
      <c r="E211" s="149"/>
      <c r="F211" s="149"/>
      <c r="G211" s="149"/>
      <c r="H211" s="149"/>
      <c r="I211" s="149"/>
      <c r="J211" s="149"/>
      <c r="K211" s="243"/>
      <c r="L211" s="243"/>
      <c r="M211" s="243"/>
      <c r="N211" s="299" t="str">
        <f>IF(OR(K211="",L211=""),"",L211-K211)</f>
      </c>
      <c r="O211" s="300" t="str">
        <f>IFERROR(N211/K211,"")</f>
      </c>
      <c r="P211" s="301" t="str">
        <f>IF(N211="","",IF(OR(H211="収益",H211="キャッシュイン"),IF(N211&gt;=0,"有利","不利"),IF(N211&lt;=0,"有利","不利")))</f>
      </c>
      <c r="Q211" s="149"/>
      <c r="R211" s="149"/>
      <c r="S211" s="315"/>
      <c r="T211" s="315"/>
      <c r="U211" s="149"/>
      <c r="V211" s="249"/>
    </row>
    <row r="212" ht="20" customHeight="true">
      <c r="A212" s="285" t="str">
        <f>IF(B212="","",ROW()-5)</f>
      </c>
      <c r="B212" s="237"/>
      <c r="C212" s="291" t="str">
        <f>IF(B212="","",TEXT(B212,"yyyy-mm"))</f>
      </c>
      <c r="D212" s="149"/>
      <c r="E212" s="149"/>
      <c r="F212" s="149"/>
      <c r="G212" s="149"/>
      <c r="H212" s="149"/>
      <c r="I212" s="149"/>
      <c r="J212" s="149"/>
      <c r="K212" s="243"/>
      <c r="L212" s="243"/>
      <c r="M212" s="243"/>
      <c r="N212" s="299" t="str">
        <f>IF(OR(K212="",L212=""),"",L212-K212)</f>
      </c>
      <c r="O212" s="300" t="str">
        <f>IFERROR(N212/K212,"")</f>
      </c>
      <c r="P212" s="301" t="str">
        <f>IF(N212="","",IF(OR(H212="収益",H212="キャッシュイン"),IF(N212&gt;=0,"有利","不利"),IF(N212&lt;=0,"有利","不利")))</f>
      </c>
      <c r="Q212" s="149"/>
      <c r="R212" s="149"/>
      <c r="S212" s="315"/>
      <c r="T212" s="315"/>
      <c r="U212" s="149"/>
      <c r="V212" s="249"/>
    </row>
    <row r="213" ht="20" customHeight="true">
      <c r="A213" s="285" t="str">
        <f>IF(B213="","",ROW()-5)</f>
      </c>
      <c r="B213" s="237"/>
      <c r="C213" s="291" t="str">
        <f>IF(B213="","",TEXT(B213,"yyyy-mm"))</f>
      </c>
      <c r="D213" s="149"/>
      <c r="E213" s="149"/>
      <c r="F213" s="149"/>
      <c r="G213" s="149"/>
      <c r="H213" s="149"/>
      <c r="I213" s="149"/>
      <c r="J213" s="149"/>
      <c r="K213" s="243"/>
      <c r="L213" s="243"/>
      <c r="M213" s="243"/>
      <c r="N213" s="299" t="str">
        <f>IF(OR(K213="",L213=""),"",L213-K213)</f>
      </c>
      <c r="O213" s="300" t="str">
        <f>IFERROR(N213/K213,"")</f>
      </c>
      <c r="P213" s="301" t="str">
        <f>IF(N213="","",IF(OR(H213="収益",H213="キャッシュイン"),IF(N213&gt;=0,"有利","不利"),IF(N213&lt;=0,"有利","不利")))</f>
      </c>
      <c r="Q213" s="149"/>
      <c r="R213" s="149"/>
      <c r="S213" s="315"/>
      <c r="T213" s="315"/>
      <c r="U213" s="149"/>
      <c r="V213" s="249"/>
    </row>
    <row r="214" ht="20" customHeight="true">
      <c r="A214" s="285" t="str">
        <f>IF(B214="","",ROW()-5)</f>
      </c>
      <c r="B214" s="237"/>
      <c r="C214" s="291" t="str">
        <f>IF(B214="","",TEXT(B214,"yyyy-mm"))</f>
      </c>
      <c r="D214" s="149"/>
      <c r="E214" s="149"/>
      <c r="F214" s="149"/>
      <c r="G214" s="149"/>
      <c r="H214" s="149"/>
      <c r="I214" s="149"/>
      <c r="J214" s="149"/>
      <c r="K214" s="243"/>
      <c r="L214" s="243"/>
      <c r="M214" s="243"/>
      <c r="N214" s="299" t="str">
        <f>IF(OR(K214="",L214=""),"",L214-K214)</f>
      </c>
      <c r="O214" s="300" t="str">
        <f>IFERROR(N214/K214,"")</f>
      </c>
      <c r="P214" s="301" t="str">
        <f>IF(N214="","",IF(OR(H214="収益",H214="キャッシュイン"),IF(N214&gt;=0,"有利","不利"),IF(N214&lt;=0,"有利","不利")))</f>
      </c>
      <c r="Q214" s="149"/>
      <c r="R214" s="149"/>
      <c r="S214" s="315"/>
      <c r="T214" s="315"/>
      <c r="U214" s="149"/>
      <c r="V214" s="249"/>
    </row>
    <row r="215" ht="20" customHeight="true">
      <c r="A215" s="285" t="str">
        <f>IF(B215="","",ROW()-5)</f>
      </c>
      <c r="B215" s="237"/>
      <c r="C215" s="291" t="str">
        <f>IF(B215="","",TEXT(B215,"yyyy-mm"))</f>
      </c>
      <c r="D215" s="149"/>
      <c r="E215" s="149"/>
      <c r="F215" s="149"/>
      <c r="G215" s="149"/>
      <c r="H215" s="149"/>
      <c r="I215" s="149"/>
      <c r="J215" s="149"/>
      <c r="K215" s="243"/>
      <c r="L215" s="243"/>
      <c r="M215" s="243"/>
      <c r="N215" s="299" t="str">
        <f>IF(OR(K215="",L215=""),"",L215-K215)</f>
      </c>
      <c r="O215" s="300" t="str">
        <f>IFERROR(N215/K215,"")</f>
      </c>
      <c r="P215" s="301" t="str">
        <f>IF(N215="","",IF(OR(H215="収益",H215="キャッシュイン"),IF(N215&gt;=0,"有利","不利"),IF(N215&lt;=0,"有利","不利")))</f>
      </c>
      <c r="Q215" s="149"/>
      <c r="R215" s="149"/>
      <c r="S215" s="315"/>
      <c r="T215" s="315"/>
      <c r="U215" s="149"/>
      <c r="V215" s="249"/>
    </row>
    <row r="216" ht="20" customHeight="true">
      <c r="A216" s="285" t="str">
        <f>IF(B216="","",ROW()-5)</f>
      </c>
      <c r="B216" s="237"/>
      <c r="C216" s="291" t="str">
        <f>IF(B216="","",TEXT(B216,"yyyy-mm"))</f>
      </c>
      <c r="D216" s="149"/>
      <c r="E216" s="149"/>
      <c r="F216" s="149"/>
      <c r="G216" s="149"/>
      <c r="H216" s="149"/>
      <c r="I216" s="149"/>
      <c r="J216" s="149"/>
      <c r="K216" s="243"/>
      <c r="L216" s="243"/>
      <c r="M216" s="243"/>
      <c r="N216" s="299" t="str">
        <f>IF(OR(K216="",L216=""),"",L216-K216)</f>
      </c>
      <c r="O216" s="300" t="str">
        <f>IFERROR(N216/K216,"")</f>
      </c>
      <c r="P216" s="301" t="str">
        <f>IF(N216="","",IF(OR(H216="収益",H216="キャッシュイン"),IF(N216&gt;=0,"有利","不利"),IF(N216&lt;=0,"有利","不利")))</f>
      </c>
      <c r="Q216" s="149"/>
      <c r="R216" s="149"/>
      <c r="S216" s="315"/>
      <c r="T216" s="315"/>
      <c r="U216" s="149"/>
      <c r="V216" s="249"/>
    </row>
    <row r="217" ht="20" customHeight="true">
      <c r="A217" s="285" t="str">
        <f>IF(B217="","",ROW()-5)</f>
      </c>
      <c r="B217" s="237"/>
      <c r="C217" s="291" t="str">
        <f>IF(B217="","",TEXT(B217,"yyyy-mm"))</f>
      </c>
      <c r="D217" s="149"/>
      <c r="E217" s="149"/>
      <c r="F217" s="149"/>
      <c r="G217" s="149"/>
      <c r="H217" s="149"/>
      <c r="I217" s="149"/>
      <c r="J217" s="149"/>
      <c r="K217" s="243"/>
      <c r="L217" s="243"/>
      <c r="M217" s="243"/>
      <c r="N217" s="299" t="str">
        <f>IF(OR(K217="",L217=""),"",L217-K217)</f>
      </c>
      <c r="O217" s="300" t="str">
        <f>IFERROR(N217/K217,"")</f>
      </c>
      <c r="P217" s="301" t="str">
        <f>IF(N217="","",IF(OR(H217="収益",H217="キャッシュイン"),IF(N217&gt;=0,"有利","不利"),IF(N217&lt;=0,"有利","不利")))</f>
      </c>
      <c r="Q217" s="149"/>
      <c r="R217" s="149"/>
      <c r="S217" s="315"/>
      <c r="T217" s="315"/>
      <c r="U217" s="149"/>
      <c r="V217" s="249"/>
    </row>
    <row r="218" ht="20" customHeight="true">
      <c r="A218" s="285" t="str">
        <f>IF(B218="","",ROW()-5)</f>
      </c>
      <c r="B218" s="237"/>
      <c r="C218" s="291" t="str">
        <f>IF(B218="","",TEXT(B218,"yyyy-mm"))</f>
      </c>
      <c r="D218" s="149"/>
      <c r="E218" s="149"/>
      <c r="F218" s="149"/>
      <c r="G218" s="149"/>
      <c r="H218" s="149"/>
      <c r="I218" s="149"/>
      <c r="J218" s="149"/>
      <c r="K218" s="243"/>
      <c r="L218" s="243"/>
      <c r="M218" s="243"/>
      <c r="N218" s="299" t="str">
        <f>IF(OR(K218="",L218=""),"",L218-K218)</f>
      </c>
      <c r="O218" s="300" t="str">
        <f>IFERROR(N218/K218,"")</f>
      </c>
      <c r="P218" s="301" t="str">
        <f>IF(N218="","",IF(OR(H218="収益",H218="キャッシュイン"),IF(N218&gt;=0,"有利","不利"),IF(N218&lt;=0,"有利","不利")))</f>
      </c>
      <c r="Q218" s="149"/>
      <c r="R218" s="149"/>
      <c r="S218" s="315"/>
      <c r="T218" s="315"/>
      <c r="U218" s="149"/>
      <c r="V218" s="249"/>
    </row>
    <row r="219" ht="20" customHeight="true">
      <c r="A219" s="285" t="str">
        <f>IF(B219="","",ROW()-5)</f>
      </c>
      <c r="B219" s="237"/>
      <c r="C219" s="291" t="str">
        <f>IF(B219="","",TEXT(B219,"yyyy-mm"))</f>
      </c>
      <c r="D219" s="149"/>
      <c r="E219" s="149"/>
      <c r="F219" s="149"/>
      <c r="G219" s="149"/>
      <c r="H219" s="149"/>
      <c r="I219" s="149"/>
      <c r="J219" s="149"/>
      <c r="K219" s="243"/>
      <c r="L219" s="243"/>
      <c r="M219" s="243"/>
      <c r="N219" s="299" t="str">
        <f>IF(OR(K219="",L219=""),"",L219-K219)</f>
      </c>
      <c r="O219" s="300" t="str">
        <f>IFERROR(N219/K219,"")</f>
      </c>
      <c r="P219" s="301" t="str">
        <f>IF(N219="","",IF(OR(H219="収益",H219="キャッシュイン"),IF(N219&gt;=0,"有利","不利"),IF(N219&lt;=0,"有利","不利")))</f>
      </c>
      <c r="Q219" s="149"/>
      <c r="R219" s="149"/>
      <c r="S219" s="315"/>
      <c r="T219" s="315"/>
      <c r="U219" s="149"/>
      <c r="V219" s="249"/>
    </row>
    <row r="220" ht="20" customHeight="true">
      <c r="A220" s="285" t="str">
        <f>IF(B220="","",ROW()-5)</f>
      </c>
      <c r="B220" s="237"/>
      <c r="C220" s="291" t="str">
        <f>IF(B220="","",TEXT(B220,"yyyy-mm"))</f>
      </c>
      <c r="D220" s="149"/>
      <c r="E220" s="149"/>
      <c r="F220" s="149"/>
      <c r="G220" s="149"/>
      <c r="H220" s="149"/>
      <c r="I220" s="149"/>
      <c r="J220" s="149"/>
      <c r="K220" s="243"/>
      <c r="L220" s="243"/>
      <c r="M220" s="243"/>
      <c r="N220" s="299" t="str">
        <f>IF(OR(K220="",L220=""),"",L220-K220)</f>
      </c>
      <c r="O220" s="300" t="str">
        <f>IFERROR(N220/K220,"")</f>
      </c>
      <c r="P220" s="301" t="str">
        <f>IF(N220="","",IF(OR(H220="収益",H220="キャッシュイン"),IF(N220&gt;=0,"有利","不利"),IF(N220&lt;=0,"有利","不利")))</f>
      </c>
      <c r="Q220" s="149"/>
      <c r="R220" s="149"/>
      <c r="S220" s="315"/>
      <c r="T220" s="315"/>
      <c r="U220" s="149"/>
      <c r="V220" s="249"/>
    </row>
    <row r="221" ht="20" customHeight="true">
      <c r="A221" s="285" t="str">
        <f>IF(B221="","",ROW()-5)</f>
      </c>
      <c r="B221" s="237"/>
      <c r="C221" s="291" t="str">
        <f>IF(B221="","",TEXT(B221,"yyyy-mm"))</f>
      </c>
      <c r="D221" s="149"/>
      <c r="E221" s="149"/>
      <c r="F221" s="149"/>
      <c r="G221" s="149"/>
      <c r="H221" s="149"/>
      <c r="I221" s="149"/>
      <c r="J221" s="149"/>
      <c r="K221" s="243"/>
      <c r="L221" s="243"/>
      <c r="M221" s="243"/>
      <c r="N221" s="299" t="str">
        <f>IF(OR(K221="",L221=""),"",L221-K221)</f>
      </c>
      <c r="O221" s="300" t="str">
        <f>IFERROR(N221/K221,"")</f>
      </c>
      <c r="P221" s="301" t="str">
        <f>IF(N221="","",IF(OR(H221="収益",H221="キャッシュイン"),IF(N221&gt;=0,"有利","不利"),IF(N221&lt;=0,"有利","不利")))</f>
      </c>
      <c r="Q221" s="149"/>
      <c r="R221" s="149"/>
      <c r="S221" s="315"/>
      <c r="T221" s="315"/>
      <c r="U221" s="149"/>
      <c r="V221" s="249"/>
    </row>
    <row r="222" ht="20" customHeight="true">
      <c r="A222" s="285" t="str">
        <f>IF(B222="","",ROW()-5)</f>
      </c>
      <c r="B222" s="237"/>
      <c r="C222" s="291" t="str">
        <f>IF(B222="","",TEXT(B222,"yyyy-mm"))</f>
      </c>
      <c r="D222" s="149"/>
      <c r="E222" s="149"/>
      <c r="F222" s="149"/>
      <c r="G222" s="149"/>
      <c r="H222" s="149"/>
      <c r="I222" s="149"/>
      <c r="J222" s="149"/>
      <c r="K222" s="243"/>
      <c r="L222" s="243"/>
      <c r="M222" s="243"/>
      <c r="N222" s="299" t="str">
        <f>IF(OR(K222="",L222=""),"",L222-K222)</f>
      </c>
      <c r="O222" s="300" t="str">
        <f>IFERROR(N222/K222,"")</f>
      </c>
      <c r="P222" s="301" t="str">
        <f>IF(N222="","",IF(OR(H222="収益",H222="キャッシュイン"),IF(N222&gt;=0,"有利","不利"),IF(N222&lt;=0,"有利","不利")))</f>
      </c>
      <c r="Q222" s="149"/>
      <c r="R222" s="149"/>
      <c r="S222" s="315"/>
      <c r="T222" s="315"/>
      <c r="U222" s="149"/>
      <c r="V222" s="249"/>
    </row>
    <row r="223" ht="20" customHeight="true">
      <c r="A223" s="285" t="str">
        <f>IF(B223="","",ROW()-5)</f>
      </c>
      <c r="B223" s="237"/>
      <c r="C223" s="291" t="str">
        <f>IF(B223="","",TEXT(B223,"yyyy-mm"))</f>
      </c>
      <c r="D223" s="149"/>
      <c r="E223" s="149"/>
      <c r="F223" s="149"/>
      <c r="G223" s="149"/>
      <c r="H223" s="149"/>
      <c r="I223" s="149"/>
      <c r="J223" s="149"/>
      <c r="K223" s="243"/>
      <c r="L223" s="243"/>
      <c r="M223" s="243"/>
      <c r="N223" s="299" t="str">
        <f>IF(OR(K223="",L223=""),"",L223-K223)</f>
      </c>
      <c r="O223" s="300" t="str">
        <f>IFERROR(N223/K223,"")</f>
      </c>
      <c r="P223" s="301" t="str">
        <f>IF(N223="","",IF(OR(H223="収益",H223="キャッシュイン"),IF(N223&gt;=0,"有利","不利"),IF(N223&lt;=0,"有利","不利")))</f>
      </c>
      <c r="Q223" s="149"/>
      <c r="R223" s="149"/>
      <c r="S223" s="315"/>
      <c r="T223" s="315"/>
      <c r="U223" s="149"/>
      <c r="V223" s="249"/>
    </row>
    <row r="224" ht="20" customHeight="true">
      <c r="A224" s="285" t="str">
        <f>IF(B224="","",ROW()-5)</f>
      </c>
      <c r="B224" s="237"/>
      <c r="C224" s="291" t="str">
        <f>IF(B224="","",TEXT(B224,"yyyy-mm"))</f>
      </c>
      <c r="D224" s="149"/>
      <c r="E224" s="149"/>
      <c r="F224" s="149"/>
      <c r="G224" s="149"/>
      <c r="H224" s="149"/>
      <c r="I224" s="149"/>
      <c r="J224" s="149"/>
      <c r="K224" s="243"/>
      <c r="L224" s="243"/>
      <c r="M224" s="243"/>
      <c r="N224" s="299" t="str">
        <f>IF(OR(K224="",L224=""),"",L224-K224)</f>
      </c>
      <c r="O224" s="300" t="str">
        <f>IFERROR(N224/K224,"")</f>
      </c>
      <c r="P224" s="301" t="str">
        <f>IF(N224="","",IF(OR(H224="収益",H224="キャッシュイン"),IF(N224&gt;=0,"有利","不利"),IF(N224&lt;=0,"有利","不利")))</f>
      </c>
      <c r="Q224" s="149"/>
      <c r="R224" s="149"/>
      <c r="S224" s="315"/>
      <c r="T224" s="315"/>
      <c r="U224" s="149"/>
      <c r="V224" s="249"/>
    </row>
    <row r="225" ht="20" customHeight="true">
      <c r="A225" s="285" t="str">
        <f>IF(B225="","",ROW()-5)</f>
      </c>
      <c r="B225" s="237"/>
      <c r="C225" s="291" t="str">
        <f>IF(B225="","",TEXT(B225,"yyyy-mm"))</f>
      </c>
      <c r="D225" s="149"/>
      <c r="E225" s="149"/>
      <c r="F225" s="149"/>
      <c r="G225" s="149"/>
      <c r="H225" s="149"/>
      <c r="I225" s="149"/>
      <c r="J225" s="149"/>
      <c r="K225" s="243"/>
      <c r="L225" s="243"/>
      <c r="M225" s="243"/>
      <c r="N225" s="299" t="str">
        <f>IF(OR(K225="",L225=""),"",L225-K225)</f>
      </c>
      <c r="O225" s="300" t="str">
        <f>IFERROR(N225/K225,"")</f>
      </c>
      <c r="P225" s="301" t="str">
        <f>IF(N225="","",IF(OR(H225="収益",H225="キャッシュイン"),IF(N225&gt;=0,"有利","不利"),IF(N225&lt;=0,"有利","不利")))</f>
      </c>
      <c r="Q225" s="149"/>
      <c r="R225" s="149"/>
      <c r="S225" s="315"/>
      <c r="T225" s="315"/>
      <c r="U225" s="149"/>
      <c r="V225" s="249"/>
    </row>
    <row r="226" ht="20" customHeight="true">
      <c r="A226" s="285" t="str">
        <f>IF(B226="","",ROW()-5)</f>
      </c>
      <c r="B226" s="237"/>
      <c r="C226" s="291" t="str">
        <f>IF(B226="","",TEXT(B226,"yyyy-mm"))</f>
      </c>
      <c r="D226" s="149"/>
      <c r="E226" s="149"/>
      <c r="F226" s="149"/>
      <c r="G226" s="149"/>
      <c r="H226" s="149"/>
      <c r="I226" s="149"/>
      <c r="J226" s="149"/>
      <c r="K226" s="243"/>
      <c r="L226" s="243"/>
      <c r="M226" s="243"/>
      <c r="N226" s="299" t="str">
        <f>IF(OR(K226="",L226=""),"",L226-K226)</f>
      </c>
      <c r="O226" s="300" t="str">
        <f>IFERROR(N226/K226,"")</f>
      </c>
      <c r="P226" s="301" t="str">
        <f>IF(N226="","",IF(OR(H226="収益",H226="キャッシュイン"),IF(N226&gt;=0,"有利","不利"),IF(N226&lt;=0,"有利","不利")))</f>
      </c>
      <c r="Q226" s="149"/>
      <c r="R226" s="149"/>
      <c r="S226" s="315"/>
      <c r="T226" s="315"/>
      <c r="U226" s="149"/>
      <c r="V226" s="249"/>
    </row>
    <row r="227" ht="20" customHeight="true">
      <c r="A227" s="285" t="str">
        <f>IF(B227="","",ROW()-5)</f>
      </c>
      <c r="B227" s="237"/>
      <c r="C227" s="291" t="str">
        <f>IF(B227="","",TEXT(B227,"yyyy-mm"))</f>
      </c>
      <c r="D227" s="149"/>
      <c r="E227" s="149"/>
      <c r="F227" s="149"/>
      <c r="G227" s="149"/>
      <c r="H227" s="149"/>
      <c r="I227" s="149"/>
      <c r="J227" s="149"/>
      <c r="K227" s="243"/>
      <c r="L227" s="243"/>
      <c r="M227" s="243"/>
      <c r="N227" s="299" t="str">
        <f>IF(OR(K227="",L227=""),"",L227-K227)</f>
      </c>
      <c r="O227" s="300" t="str">
        <f>IFERROR(N227/K227,"")</f>
      </c>
      <c r="P227" s="301" t="str">
        <f>IF(N227="","",IF(OR(H227="収益",H227="キャッシュイン"),IF(N227&gt;=0,"有利","不利"),IF(N227&lt;=0,"有利","不利")))</f>
      </c>
      <c r="Q227" s="149"/>
      <c r="R227" s="149"/>
      <c r="S227" s="315"/>
      <c r="T227" s="315"/>
      <c r="U227" s="149"/>
      <c r="V227" s="249"/>
    </row>
    <row r="228" ht="20" customHeight="true">
      <c r="A228" s="285" t="str">
        <f>IF(B228="","",ROW()-5)</f>
      </c>
      <c r="B228" s="237"/>
      <c r="C228" s="291" t="str">
        <f>IF(B228="","",TEXT(B228,"yyyy-mm"))</f>
      </c>
      <c r="D228" s="149"/>
      <c r="E228" s="149"/>
      <c r="F228" s="149"/>
      <c r="G228" s="149"/>
      <c r="H228" s="149"/>
      <c r="I228" s="149"/>
      <c r="J228" s="149"/>
      <c r="K228" s="243"/>
      <c r="L228" s="243"/>
      <c r="M228" s="243"/>
      <c r="N228" s="299" t="str">
        <f>IF(OR(K228="",L228=""),"",L228-K228)</f>
      </c>
      <c r="O228" s="300" t="str">
        <f>IFERROR(N228/K228,"")</f>
      </c>
      <c r="P228" s="301" t="str">
        <f>IF(N228="","",IF(OR(H228="収益",H228="キャッシュイン"),IF(N228&gt;=0,"有利","不利"),IF(N228&lt;=0,"有利","不利")))</f>
      </c>
      <c r="Q228" s="149"/>
      <c r="R228" s="149"/>
      <c r="S228" s="315"/>
      <c r="T228" s="315"/>
      <c r="U228" s="149"/>
      <c r="V228" s="249"/>
    </row>
    <row r="229" ht="20" customHeight="true">
      <c r="A229" s="285" t="str">
        <f>IF(B229="","",ROW()-5)</f>
      </c>
      <c r="B229" s="237"/>
      <c r="C229" s="291" t="str">
        <f>IF(B229="","",TEXT(B229,"yyyy-mm"))</f>
      </c>
      <c r="D229" s="149"/>
      <c r="E229" s="149"/>
      <c r="F229" s="149"/>
      <c r="G229" s="149"/>
      <c r="H229" s="149"/>
      <c r="I229" s="149"/>
      <c r="J229" s="149"/>
      <c r="K229" s="243"/>
      <c r="L229" s="243"/>
      <c r="M229" s="243"/>
      <c r="N229" s="299" t="str">
        <f>IF(OR(K229="",L229=""),"",L229-K229)</f>
      </c>
      <c r="O229" s="300" t="str">
        <f>IFERROR(N229/K229,"")</f>
      </c>
      <c r="P229" s="301" t="str">
        <f>IF(N229="","",IF(OR(H229="収益",H229="キャッシュイン"),IF(N229&gt;=0,"有利","不利"),IF(N229&lt;=0,"有利","不利")))</f>
      </c>
      <c r="Q229" s="149"/>
      <c r="R229" s="149"/>
      <c r="S229" s="315"/>
      <c r="T229" s="315"/>
      <c r="U229" s="149"/>
      <c r="V229" s="249"/>
    </row>
    <row r="230" ht="20" customHeight="true">
      <c r="A230" s="285" t="str">
        <f>IF(B230="","",ROW()-5)</f>
      </c>
      <c r="B230" s="237"/>
      <c r="C230" s="291" t="str">
        <f>IF(B230="","",TEXT(B230,"yyyy-mm"))</f>
      </c>
      <c r="D230" s="149"/>
      <c r="E230" s="149"/>
      <c r="F230" s="149"/>
      <c r="G230" s="149"/>
      <c r="H230" s="149"/>
      <c r="I230" s="149"/>
      <c r="J230" s="149"/>
      <c r="K230" s="243"/>
      <c r="L230" s="243"/>
      <c r="M230" s="243"/>
      <c r="N230" s="299" t="str">
        <f>IF(OR(K230="",L230=""),"",L230-K230)</f>
      </c>
      <c r="O230" s="300" t="str">
        <f>IFERROR(N230/K230,"")</f>
      </c>
      <c r="P230" s="301" t="str">
        <f>IF(N230="","",IF(OR(H230="収益",H230="キャッシュイン"),IF(N230&gt;=0,"有利","不利"),IF(N230&lt;=0,"有利","不利")))</f>
      </c>
      <c r="Q230" s="149"/>
      <c r="R230" s="149"/>
      <c r="S230" s="315"/>
      <c r="T230" s="315"/>
      <c r="U230" s="149"/>
      <c r="V230" s="249"/>
    </row>
    <row r="231" ht="20" customHeight="true">
      <c r="A231" s="285" t="str">
        <f>IF(B231="","",ROW()-5)</f>
      </c>
      <c r="B231" s="237"/>
      <c r="C231" s="291" t="str">
        <f>IF(B231="","",TEXT(B231,"yyyy-mm"))</f>
      </c>
      <c r="D231" s="149"/>
      <c r="E231" s="149"/>
      <c r="F231" s="149"/>
      <c r="G231" s="149"/>
      <c r="H231" s="149"/>
      <c r="I231" s="149"/>
      <c r="J231" s="149"/>
      <c r="K231" s="243"/>
      <c r="L231" s="243"/>
      <c r="M231" s="243"/>
      <c r="N231" s="299" t="str">
        <f>IF(OR(K231="",L231=""),"",L231-K231)</f>
      </c>
      <c r="O231" s="300" t="str">
        <f>IFERROR(N231/K231,"")</f>
      </c>
      <c r="P231" s="301" t="str">
        <f>IF(N231="","",IF(OR(H231="収益",H231="キャッシュイン"),IF(N231&gt;=0,"有利","不利"),IF(N231&lt;=0,"有利","不利")))</f>
      </c>
      <c r="Q231" s="149"/>
      <c r="R231" s="149"/>
      <c r="S231" s="315"/>
      <c r="T231" s="315"/>
      <c r="U231" s="149"/>
      <c r="V231" s="249"/>
    </row>
    <row r="232" ht="20" customHeight="true">
      <c r="A232" s="285" t="str">
        <f>IF(B232="","",ROW()-5)</f>
      </c>
      <c r="B232" s="237"/>
      <c r="C232" s="291" t="str">
        <f>IF(B232="","",TEXT(B232,"yyyy-mm"))</f>
      </c>
      <c r="D232" s="149"/>
      <c r="E232" s="149"/>
      <c r="F232" s="149"/>
      <c r="G232" s="149"/>
      <c r="H232" s="149"/>
      <c r="I232" s="149"/>
      <c r="J232" s="149"/>
      <c r="K232" s="243"/>
      <c r="L232" s="243"/>
      <c r="M232" s="243"/>
      <c r="N232" s="299" t="str">
        <f>IF(OR(K232="",L232=""),"",L232-K232)</f>
      </c>
      <c r="O232" s="300" t="str">
        <f>IFERROR(N232/K232,"")</f>
      </c>
      <c r="P232" s="301" t="str">
        <f>IF(N232="","",IF(OR(H232="収益",H232="キャッシュイン"),IF(N232&gt;=0,"有利","不利"),IF(N232&lt;=0,"有利","不利")))</f>
      </c>
      <c r="Q232" s="149"/>
      <c r="R232" s="149"/>
      <c r="S232" s="315"/>
      <c r="T232" s="315"/>
      <c r="U232" s="149"/>
      <c r="V232" s="249"/>
    </row>
    <row r="233" ht="20" customHeight="true">
      <c r="A233" s="285" t="str">
        <f>IF(B233="","",ROW()-5)</f>
      </c>
      <c r="B233" s="237"/>
      <c r="C233" s="291" t="str">
        <f>IF(B233="","",TEXT(B233,"yyyy-mm"))</f>
      </c>
      <c r="D233" s="149"/>
      <c r="E233" s="149"/>
      <c r="F233" s="149"/>
      <c r="G233" s="149"/>
      <c r="H233" s="149"/>
      <c r="I233" s="149"/>
      <c r="J233" s="149"/>
      <c r="K233" s="243"/>
      <c r="L233" s="243"/>
      <c r="M233" s="243"/>
      <c r="N233" s="299" t="str">
        <f>IF(OR(K233="",L233=""),"",L233-K233)</f>
      </c>
      <c r="O233" s="300" t="str">
        <f>IFERROR(N233/K233,"")</f>
      </c>
      <c r="P233" s="301" t="str">
        <f>IF(N233="","",IF(OR(H233="収益",H233="キャッシュイン"),IF(N233&gt;=0,"有利","不利"),IF(N233&lt;=0,"有利","不利")))</f>
      </c>
      <c r="Q233" s="149"/>
      <c r="R233" s="149"/>
      <c r="S233" s="315"/>
      <c r="T233" s="315"/>
      <c r="U233" s="149"/>
      <c r="V233" s="249"/>
    </row>
    <row r="234" ht="20" customHeight="true">
      <c r="A234" s="285" t="str">
        <f>IF(B234="","",ROW()-5)</f>
      </c>
      <c r="B234" s="237"/>
      <c r="C234" s="291" t="str">
        <f>IF(B234="","",TEXT(B234,"yyyy-mm"))</f>
      </c>
      <c r="D234" s="149"/>
      <c r="E234" s="149"/>
      <c r="F234" s="149"/>
      <c r="G234" s="149"/>
      <c r="H234" s="149"/>
      <c r="I234" s="149"/>
      <c r="J234" s="149"/>
      <c r="K234" s="243"/>
      <c r="L234" s="243"/>
      <c r="M234" s="243"/>
      <c r="N234" s="299" t="str">
        <f>IF(OR(K234="",L234=""),"",L234-K234)</f>
      </c>
      <c r="O234" s="300" t="str">
        <f>IFERROR(N234/K234,"")</f>
      </c>
      <c r="P234" s="301" t="str">
        <f>IF(N234="","",IF(OR(H234="収益",H234="キャッシュイン"),IF(N234&gt;=0,"有利","不利"),IF(N234&lt;=0,"有利","不利")))</f>
      </c>
      <c r="Q234" s="149"/>
      <c r="R234" s="149"/>
      <c r="S234" s="315"/>
      <c r="T234" s="315"/>
      <c r="U234" s="149"/>
      <c r="V234" s="249"/>
    </row>
    <row r="235" ht="20" customHeight="true">
      <c r="A235" s="285" t="str">
        <f>IF(B235="","",ROW()-5)</f>
      </c>
      <c r="B235" s="237"/>
      <c r="C235" s="291" t="str">
        <f>IF(B235="","",TEXT(B235,"yyyy-mm"))</f>
      </c>
      <c r="D235" s="149"/>
      <c r="E235" s="149"/>
      <c r="F235" s="149"/>
      <c r="G235" s="149"/>
      <c r="H235" s="149"/>
      <c r="I235" s="149"/>
      <c r="J235" s="149"/>
      <c r="K235" s="243"/>
      <c r="L235" s="243"/>
      <c r="M235" s="243"/>
      <c r="N235" s="299" t="str">
        <f>IF(OR(K235="",L235=""),"",L235-K235)</f>
      </c>
      <c r="O235" s="300" t="str">
        <f>IFERROR(N235/K235,"")</f>
      </c>
      <c r="P235" s="301" t="str">
        <f>IF(N235="","",IF(OR(H235="収益",H235="キャッシュイン"),IF(N235&gt;=0,"有利","不利"),IF(N235&lt;=0,"有利","不利")))</f>
      </c>
      <c r="Q235" s="149"/>
      <c r="R235" s="149"/>
      <c r="S235" s="315"/>
      <c r="T235" s="315"/>
      <c r="U235" s="149"/>
      <c r="V235" s="249"/>
    </row>
    <row r="236" ht="20" customHeight="true">
      <c r="A236" s="285" t="str">
        <f>IF(B236="","",ROW()-5)</f>
      </c>
      <c r="B236" s="237"/>
      <c r="C236" s="291" t="str">
        <f>IF(B236="","",TEXT(B236,"yyyy-mm"))</f>
      </c>
      <c r="D236" s="149"/>
      <c r="E236" s="149"/>
      <c r="F236" s="149"/>
      <c r="G236" s="149"/>
      <c r="H236" s="149"/>
      <c r="I236" s="149"/>
      <c r="J236" s="149"/>
      <c r="K236" s="243"/>
      <c r="L236" s="243"/>
      <c r="M236" s="243"/>
      <c r="N236" s="299" t="str">
        <f>IF(OR(K236="",L236=""),"",L236-K236)</f>
      </c>
      <c r="O236" s="300" t="str">
        <f>IFERROR(N236/K236,"")</f>
      </c>
      <c r="P236" s="301" t="str">
        <f>IF(N236="","",IF(OR(H236="収益",H236="キャッシュイン"),IF(N236&gt;=0,"有利","不利"),IF(N236&lt;=0,"有利","不利")))</f>
      </c>
      <c r="Q236" s="149"/>
      <c r="R236" s="149"/>
      <c r="S236" s="315"/>
      <c r="T236" s="315"/>
      <c r="U236" s="149"/>
      <c r="V236" s="249"/>
    </row>
    <row r="237" ht="20" customHeight="true">
      <c r="A237" s="285" t="str">
        <f>IF(B237="","",ROW()-5)</f>
      </c>
      <c r="B237" s="237"/>
      <c r="C237" s="291" t="str">
        <f>IF(B237="","",TEXT(B237,"yyyy-mm"))</f>
      </c>
      <c r="D237" s="149"/>
      <c r="E237" s="149"/>
      <c r="F237" s="149"/>
      <c r="G237" s="149"/>
      <c r="H237" s="149"/>
      <c r="I237" s="149"/>
      <c r="J237" s="149"/>
      <c r="K237" s="243"/>
      <c r="L237" s="243"/>
      <c r="M237" s="243"/>
      <c r="N237" s="299" t="str">
        <f>IF(OR(K237="",L237=""),"",L237-K237)</f>
      </c>
      <c r="O237" s="300" t="str">
        <f>IFERROR(N237/K237,"")</f>
      </c>
      <c r="P237" s="301" t="str">
        <f>IF(N237="","",IF(OR(H237="収益",H237="キャッシュイン"),IF(N237&gt;=0,"有利","不利"),IF(N237&lt;=0,"有利","不利")))</f>
      </c>
      <c r="Q237" s="149"/>
      <c r="R237" s="149"/>
      <c r="S237" s="315"/>
      <c r="T237" s="315"/>
      <c r="U237" s="149"/>
      <c r="V237" s="249"/>
    </row>
    <row r="238" ht="20" customHeight="true">
      <c r="A238" s="285" t="str">
        <f>IF(B238="","",ROW()-5)</f>
      </c>
      <c r="B238" s="237"/>
      <c r="C238" s="291" t="str">
        <f>IF(B238="","",TEXT(B238,"yyyy-mm"))</f>
      </c>
      <c r="D238" s="149"/>
      <c r="E238" s="149"/>
      <c r="F238" s="149"/>
      <c r="G238" s="149"/>
      <c r="H238" s="149"/>
      <c r="I238" s="149"/>
      <c r="J238" s="149"/>
      <c r="K238" s="243"/>
      <c r="L238" s="243"/>
      <c r="M238" s="243"/>
      <c r="N238" s="299" t="str">
        <f>IF(OR(K238="",L238=""),"",L238-K238)</f>
      </c>
      <c r="O238" s="300" t="str">
        <f>IFERROR(N238/K238,"")</f>
      </c>
      <c r="P238" s="301" t="str">
        <f>IF(N238="","",IF(OR(H238="収益",H238="キャッシュイン"),IF(N238&gt;=0,"有利","不利"),IF(N238&lt;=0,"有利","不利")))</f>
      </c>
      <c r="Q238" s="149"/>
      <c r="R238" s="149"/>
      <c r="S238" s="315"/>
      <c r="T238" s="315"/>
      <c r="U238" s="149"/>
      <c r="V238" s="249"/>
    </row>
    <row r="239" ht="20" customHeight="true">
      <c r="A239" s="285" t="str">
        <f>IF(B239="","",ROW()-5)</f>
      </c>
      <c r="B239" s="237"/>
      <c r="C239" s="291" t="str">
        <f>IF(B239="","",TEXT(B239,"yyyy-mm"))</f>
      </c>
      <c r="D239" s="149"/>
      <c r="E239" s="149"/>
      <c r="F239" s="149"/>
      <c r="G239" s="149"/>
      <c r="H239" s="149"/>
      <c r="I239" s="149"/>
      <c r="J239" s="149"/>
      <c r="K239" s="243"/>
      <c r="L239" s="243"/>
      <c r="M239" s="243"/>
      <c r="N239" s="299" t="str">
        <f>IF(OR(K239="",L239=""),"",L239-K239)</f>
      </c>
      <c r="O239" s="300" t="str">
        <f>IFERROR(N239/K239,"")</f>
      </c>
      <c r="P239" s="301" t="str">
        <f>IF(N239="","",IF(OR(H239="収益",H239="キャッシュイン"),IF(N239&gt;=0,"有利","不利"),IF(N239&lt;=0,"有利","不利")))</f>
      </c>
      <c r="Q239" s="149"/>
      <c r="R239" s="149"/>
      <c r="S239" s="315"/>
      <c r="T239" s="315"/>
      <c r="U239" s="149"/>
      <c r="V239" s="249"/>
    </row>
    <row r="240" ht="20" customHeight="true">
      <c r="A240" s="285" t="str">
        <f>IF(B240="","",ROW()-5)</f>
      </c>
      <c r="B240" s="237"/>
      <c r="C240" s="291" t="str">
        <f>IF(B240="","",TEXT(B240,"yyyy-mm"))</f>
      </c>
      <c r="D240" s="149"/>
      <c r="E240" s="149"/>
      <c r="F240" s="149"/>
      <c r="G240" s="149"/>
      <c r="H240" s="149"/>
      <c r="I240" s="149"/>
      <c r="J240" s="149"/>
      <c r="K240" s="243"/>
      <c r="L240" s="243"/>
      <c r="M240" s="243"/>
      <c r="N240" s="299" t="str">
        <f>IF(OR(K240="",L240=""),"",L240-K240)</f>
      </c>
      <c r="O240" s="300" t="str">
        <f>IFERROR(N240/K240,"")</f>
      </c>
      <c r="P240" s="301" t="str">
        <f>IF(N240="","",IF(OR(H240="収益",H240="キャッシュイン"),IF(N240&gt;=0,"有利","不利"),IF(N240&lt;=0,"有利","不利")))</f>
      </c>
      <c r="Q240" s="149"/>
      <c r="R240" s="149"/>
      <c r="S240" s="315"/>
      <c r="T240" s="315"/>
      <c r="U240" s="149"/>
      <c r="V240" s="249"/>
    </row>
    <row r="241" ht="20" customHeight="true">
      <c r="A241" s="285" t="str">
        <f>IF(B241="","",ROW()-5)</f>
      </c>
      <c r="B241" s="237"/>
      <c r="C241" s="291" t="str">
        <f>IF(B241="","",TEXT(B241,"yyyy-mm"))</f>
      </c>
      <c r="D241" s="149"/>
      <c r="E241" s="149"/>
      <c r="F241" s="149"/>
      <c r="G241" s="149"/>
      <c r="H241" s="149"/>
      <c r="I241" s="149"/>
      <c r="J241" s="149"/>
      <c r="K241" s="243"/>
      <c r="L241" s="243"/>
      <c r="M241" s="243"/>
      <c r="N241" s="299" t="str">
        <f>IF(OR(K241="",L241=""),"",L241-K241)</f>
      </c>
      <c r="O241" s="300" t="str">
        <f>IFERROR(N241/K241,"")</f>
      </c>
      <c r="P241" s="301" t="str">
        <f>IF(N241="","",IF(OR(H241="収益",H241="キャッシュイン"),IF(N241&gt;=0,"有利","不利"),IF(N241&lt;=0,"有利","不利")))</f>
      </c>
      <c r="Q241" s="149"/>
      <c r="R241" s="149"/>
      <c r="S241" s="315"/>
      <c r="T241" s="315"/>
      <c r="U241" s="149"/>
      <c r="V241" s="249"/>
    </row>
    <row r="242" ht="20" customHeight="true">
      <c r="A242" s="285" t="str">
        <f>IF(B242="","",ROW()-5)</f>
      </c>
      <c r="B242" s="237"/>
      <c r="C242" s="291" t="str">
        <f>IF(B242="","",TEXT(B242,"yyyy-mm"))</f>
      </c>
      <c r="D242" s="149"/>
      <c r="E242" s="149"/>
      <c r="F242" s="149"/>
      <c r="G242" s="149"/>
      <c r="H242" s="149"/>
      <c r="I242" s="149"/>
      <c r="J242" s="149"/>
      <c r="K242" s="243"/>
      <c r="L242" s="243"/>
      <c r="M242" s="243"/>
      <c r="N242" s="299" t="str">
        <f>IF(OR(K242="",L242=""),"",L242-K242)</f>
      </c>
      <c r="O242" s="300" t="str">
        <f>IFERROR(N242/K242,"")</f>
      </c>
      <c r="P242" s="301" t="str">
        <f>IF(N242="","",IF(OR(H242="収益",H242="キャッシュイン"),IF(N242&gt;=0,"有利","不利"),IF(N242&lt;=0,"有利","不利")))</f>
      </c>
      <c r="Q242" s="149"/>
      <c r="R242" s="149"/>
      <c r="S242" s="315"/>
      <c r="T242" s="315"/>
      <c r="U242" s="149"/>
      <c r="V242" s="249"/>
    </row>
    <row r="243" ht="20" customHeight="true">
      <c r="A243" s="285" t="str">
        <f>IF(B243="","",ROW()-5)</f>
      </c>
      <c r="B243" s="237"/>
      <c r="C243" s="291" t="str">
        <f>IF(B243="","",TEXT(B243,"yyyy-mm"))</f>
      </c>
      <c r="D243" s="149"/>
      <c r="E243" s="149"/>
      <c r="F243" s="149"/>
      <c r="G243" s="149"/>
      <c r="H243" s="149"/>
      <c r="I243" s="149"/>
      <c r="J243" s="149"/>
      <c r="K243" s="243"/>
      <c r="L243" s="243"/>
      <c r="M243" s="243"/>
      <c r="N243" s="299" t="str">
        <f>IF(OR(K243="",L243=""),"",L243-K243)</f>
      </c>
      <c r="O243" s="300" t="str">
        <f>IFERROR(N243/K243,"")</f>
      </c>
      <c r="P243" s="301" t="str">
        <f>IF(N243="","",IF(OR(H243="収益",H243="キャッシュイン"),IF(N243&gt;=0,"有利","不利"),IF(N243&lt;=0,"有利","不利")))</f>
      </c>
      <c r="Q243" s="149"/>
      <c r="R243" s="149"/>
      <c r="S243" s="315"/>
      <c r="T243" s="315"/>
      <c r="U243" s="149"/>
      <c r="V243" s="249"/>
    </row>
    <row r="244" ht="20" customHeight="true">
      <c r="A244" s="285" t="str">
        <f>IF(B244="","",ROW()-5)</f>
      </c>
      <c r="B244" s="237"/>
      <c r="C244" s="291" t="str">
        <f>IF(B244="","",TEXT(B244,"yyyy-mm"))</f>
      </c>
      <c r="D244" s="149"/>
      <c r="E244" s="149"/>
      <c r="F244" s="149"/>
      <c r="G244" s="149"/>
      <c r="H244" s="149"/>
      <c r="I244" s="149"/>
      <c r="J244" s="149"/>
      <c r="K244" s="243"/>
      <c r="L244" s="243"/>
      <c r="M244" s="243"/>
      <c r="N244" s="299" t="str">
        <f>IF(OR(K244="",L244=""),"",L244-K244)</f>
      </c>
      <c r="O244" s="300" t="str">
        <f>IFERROR(N244/K244,"")</f>
      </c>
      <c r="P244" s="301" t="str">
        <f>IF(N244="","",IF(OR(H244="収益",H244="キャッシュイン"),IF(N244&gt;=0,"有利","不利"),IF(N244&lt;=0,"有利","不利")))</f>
      </c>
      <c r="Q244" s="149"/>
      <c r="R244" s="149"/>
      <c r="S244" s="315"/>
      <c r="T244" s="315"/>
      <c r="U244" s="149"/>
      <c r="V244" s="249"/>
    </row>
    <row r="245" ht="20" customHeight="true">
      <c r="A245" s="285" t="str">
        <f>IF(B245="","",ROW()-5)</f>
      </c>
      <c r="B245" s="237"/>
      <c r="C245" s="291" t="str">
        <f>IF(B245="","",TEXT(B245,"yyyy-mm"))</f>
      </c>
      <c r="D245" s="149"/>
      <c r="E245" s="149"/>
      <c r="F245" s="149"/>
      <c r="G245" s="149"/>
      <c r="H245" s="149"/>
      <c r="I245" s="149"/>
      <c r="J245" s="149"/>
      <c r="K245" s="243"/>
      <c r="L245" s="243"/>
      <c r="M245" s="243"/>
      <c r="N245" s="299" t="str">
        <f>IF(OR(K245="",L245=""),"",L245-K245)</f>
      </c>
      <c r="O245" s="300" t="str">
        <f>IFERROR(N245/K245,"")</f>
      </c>
      <c r="P245" s="301" t="str">
        <f>IF(N245="","",IF(OR(H245="収益",H245="キャッシュイン"),IF(N245&gt;=0,"有利","不利"),IF(N245&lt;=0,"有利","不利")))</f>
      </c>
      <c r="Q245" s="149"/>
      <c r="R245" s="149"/>
      <c r="S245" s="315"/>
      <c r="T245" s="315"/>
      <c r="U245" s="149"/>
      <c r="V245" s="249"/>
    </row>
    <row r="246" ht="20" customHeight="true">
      <c r="A246" s="285" t="str">
        <f>IF(B246="","",ROW()-5)</f>
      </c>
      <c r="B246" s="237"/>
      <c r="C246" s="291" t="str">
        <f>IF(B246="","",TEXT(B246,"yyyy-mm"))</f>
      </c>
      <c r="D246" s="149"/>
      <c r="E246" s="149"/>
      <c r="F246" s="149"/>
      <c r="G246" s="149"/>
      <c r="H246" s="149"/>
      <c r="I246" s="149"/>
      <c r="J246" s="149"/>
      <c r="K246" s="243"/>
      <c r="L246" s="243"/>
      <c r="M246" s="243"/>
      <c r="N246" s="299" t="str">
        <f>IF(OR(K246="",L246=""),"",L246-K246)</f>
      </c>
      <c r="O246" s="300" t="str">
        <f>IFERROR(N246/K246,"")</f>
      </c>
      <c r="P246" s="301" t="str">
        <f>IF(N246="","",IF(OR(H246="収益",H246="キャッシュイン"),IF(N246&gt;=0,"有利","不利"),IF(N246&lt;=0,"有利","不利")))</f>
      </c>
      <c r="Q246" s="149"/>
      <c r="R246" s="149"/>
      <c r="S246" s="315"/>
      <c r="T246" s="315"/>
      <c r="U246" s="149"/>
      <c r="V246" s="249"/>
    </row>
    <row r="247" ht="20" customHeight="true">
      <c r="A247" s="285" t="str">
        <f>IF(B247="","",ROW()-5)</f>
      </c>
      <c r="B247" s="237"/>
      <c r="C247" s="291" t="str">
        <f>IF(B247="","",TEXT(B247,"yyyy-mm"))</f>
      </c>
      <c r="D247" s="149"/>
      <c r="E247" s="149"/>
      <c r="F247" s="149"/>
      <c r="G247" s="149"/>
      <c r="H247" s="149"/>
      <c r="I247" s="149"/>
      <c r="J247" s="149"/>
      <c r="K247" s="243"/>
      <c r="L247" s="243"/>
      <c r="M247" s="243"/>
      <c r="N247" s="299" t="str">
        <f>IF(OR(K247="",L247=""),"",L247-K247)</f>
      </c>
      <c r="O247" s="300" t="str">
        <f>IFERROR(N247/K247,"")</f>
      </c>
      <c r="P247" s="301" t="str">
        <f>IF(N247="","",IF(OR(H247="収益",H247="キャッシュイン"),IF(N247&gt;=0,"有利","不利"),IF(N247&lt;=0,"有利","不利")))</f>
      </c>
      <c r="Q247" s="149"/>
      <c r="R247" s="149"/>
      <c r="S247" s="315"/>
      <c r="T247" s="315"/>
      <c r="U247" s="149"/>
      <c r="V247" s="249"/>
    </row>
    <row r="248" ht="20" customHeight="true">
      <c r="A248" s="285" t="str">
        <f>IF(B248="","",ROW()-5)</f>
      </c>
      <c r="B248" s="237"/>
      <c r="C248" s="291" t="str">
        <f>IF(B248="","",TEXT(B248,"yyyy-mm"))</f>
      </c>
      <c r="D248" s="149"/>
      <c r="E248" s="149"/>
      <c r="F248" s="149"/>
      <c r="G248" s="149"/>
      <c r="H248" s="149"/>
      <c r="I248" s="149"/>
      <c r="J248" s="149"/>
      <c r="K248" s="243"/>
      <c r="L248" s="243"/>
      <c r="M248" s="243"/>
      <c r="N248" s="299" t="str">
        <f>IF(OR(K248="",L248=""),"",L248-K248)</f>
      </c>
      <c r="O248" s="300" t="str">
        <f>IFERROR(N248/K248,"")</f>
      </c>
      <c r="P248" s="301" t="str">
        <f>IF(N248="","",IF(OR(H248="収益",H248="キャッシュイン"),IF(N248&gt;=0,"有利","不利"),IF(N248&lt;=0,"有利","不利")))</f>
      </c>
      <c r="Q248" s="149"/>
      <c r="R248" s="149"/>
      <c r="S248" s="315"/>
      <c r="T248" s="315"/>
      <c r="U248" s="149"/>
      <c r="V248" s="249"/>
    </row>
    <row r="249" ht="20" customHeight="true">
      <c r="A249" s="285" t="str">
        <f>IF(B249="","",ROW()-5)</f>
      </c>
      <c r="B249" s="237"/>
      <c r="C249" s="291" t="str">
        <f>IF(B249="","",TEXT(B249,"yyyy-mm"))</f>
      </c>
      <c r="D249" s="149"/>
      <c r="E249" s="149"/>
      <c r="F249" s="149"/>
      <c r="G249" s="149"/>
      <c r="H249" s="149"/>
      <c r="I249" s="149"/>
      <c r="J249" s="149"/>
      <c r="K249" s="243"/>
      <c r="L249" s="243"/>
      <c r="M249" s="243"/>
      <c r="N249" s="299" t="str">
        <f>IF(OR(K249="",L249=""),"",L249-K249)</f>
      </c>
      <c r="O249" s="300" t="str">
        <f>IFERROR(N249/K249,"")</f>
      </c>
      <c r="P249" s="301" t="str">
        <f>IF(N249="","",IF(OR(H249="収益",H249="キャッシュイン"),IF(N249&gt;=0,"有利","不利"),IF(N249&lt;=0,"有利","不利")))</f>
      </c>
      <c r="Q249" s="149"/>
      <c r="R249" s="149"/>
      <c r="S249" s="315"/>
      <c r="T249" s="315"/>
      <c r="U249" s="149"/>
      <c r="V249" s="249"/>
    </row>
    <row r="250" ht="20" customHeight="true">
      <c r="A250" s="285" t="str">
        <f>IF(B250="","",ROW()-5)</f>
      </c>
      <c r="B250" s="237"/>
      <c r="C250" s="291" t="str">
        <f>IF(B250="","",TEXT(B250,"yyyy-mm"))</f>
      </c>
      <c r="D250" s="149"/>
      <c r="E250" s="149"/>
      <c r="F250" s="149"/>
      <c r="G250" s="149"/>
      <c r="H250" s="149"/>
      <c r="I250" s="149"/>
      <c r="J250" s="149"/>
      <c r="K250" s="243"/>
      <c r="L250" s="243"/>
      <c r="M250" s="243"/>
      <c r="N250" s="299" t="str">
        <f>IF(OR(K250="",L250=""),"",L250-K250)</f>
      </c>
      <c r="O250" s="300" t="str">
        <f>IFERROR(N250/K250,"")</f>
      </c>
      <c r="P250" s="301" t="str">
        <f>IF(N250="","",IF(OR(H250="収益",H250="キャッシュイン"),IF(N250&gt;=0,"有利","不利"),IF(N250&lt;=0,"有利","不利")))</f>
      </c>
      <c r="Q250" s="149"/>
      <c r="R250" s="149"/>
      <c r="S250" s="315"/>
      <c r="T250" s="315"/>
      <c r="U250" s="149"/>
      <c r="V250" s="249"/>
    </row>
    <row r="251" ht="20" customHeight="true">
      <c r="A251" s="285" t="str">
        <f>IF(B251="","",ROW()-5)</f>
      </c>
      <c r="B251" s="237"/>
      <c r="C251" s="291" t="str">
        <f>IF(B251="","",TEXT(B251,"yyyy-mm"))</f>
      </c>
      <c r="D251" s="149"/>
      <c r="E251" s="149"/>
      <c r="F251" s="149"/>
      <c r="G251" s="149"/>
      <c r="H251" s="149"/>
      <c r="I251" s="149"/>
      <c r="J251" s="149"/>
      <c r="K251" s="243"/>
      <c r="L251" s="243"/>
      <c r="M251" s="243"/>
      <c r="N251" s="299" t="str">
        <f>IF(OR(K251="",L251=""),"",L251-K251)</f>
      </c>
      <c r="O251" s="300" t="str">
        <f>IFERROR(N251/K251,"")</f>
      </c>
      <c r="P251" s="301" t="str">
        <f>IF(N251="","",IF(OR(H251="収益",H251="キャッシュイン"),IF(N251&gt;=0,"有利","不利"),IF(N251&lt;=0,"有利","不利")))</f>
      </c>
      <c r="Q251" s="149"/>
      <c r="R251" s="149"/>
      <c r="S251" s="315"/>
      <c r="T251" s="315"/>
      <c r="U251" s="149"/>
      <c r="V251" s="249"/>
    </row>
    <row r="252" ht="20" customHeight="true">
      <c r="A252" s="285" t="str">
        <f>IF(B252="","",ROW()-5)</f>
      </c>
      <c r="B252" s="237"/>
      <c r="C252" s="291" t="str">
        <f>IF(B252="","",TEXT(B252,"yyyy-mm"))</f>
      </c>
      <c r="D252" s="149"/>
      <c r="E252" s="149"/>
      <c r="F252" s="149"/>
      <c r="G252" s="149"/>
      <c r="H252" s="149"/>
      <c r="I252" s="149"/>
      <c r="J252" s="149"/>
      <c r="K252" s="243"/>
      <c r="L252" s="243"/>
      <c r="M252" s="243"/>
      <c r="N252" s="299" t="str">
        <f>IF(OR(K252="",L252=""),"",L252-K252)</f>
      </c>
      <c r="O252" s="300" t="str">
        <f>IFERROR(N252/K252,"")</f>
      </c>
      <c r="P252" s="301" t="str">
        <f>IF(N252="","",IF(OR(H252="収益",H252="キャッシュイン"),IF(N252&gt;=0,"有利","不利"),IF(N252&lt;=0,"有利","不利")))</f>
      </c>
      <c r="Q252" s="149"/>
      <c r="R252" s="149"/>
      <c r="S252" s="315"/>
      <c r="T252" s="315"/>
      <c r="U252" s="149"/>
      <c r="V252" s="249"/>
    </row>
    <row r="253" ht="20" customHeight="true">
      <c r="A253" s="285" t="str">
        <f>IF(B253="","",ROW()-5)</f>
      </c>
      <c r="B253" s="237"/>
      <c r="C253" s="291" t="str">
        <f>IF(B253="","",TEXT(B253,"yyyy-mm"))</f>
      </c>
      <c r="D253" s="149"/>
      <c r="E253" s="149"/>
      <c r="F253" s="149"/>
      <c r="G253" s="149"/>
      <c r="H253" s="149"/>
      <c r="I253" s="149"/>
      <c r="J253" s="149"/>
      <c r="K253" s="243"/>
      <c r="L253" s="243"/>
      <c r="M253" s="243"/>
      <c r="N253" s="299" t="str">
        <f>IF(OR(K253="",L253=""),"",L253-K253)</f>
      </c>
      <c r="O253" s="300" t="str">
        <f>IFERROR(N253/K253,"")</f>
      </c>
      <c r="P253" s="301" t="str">
        <f>IF(N253="","",IF(OR(H253="収益",H253="キャッシュイン"),IF(N253&gt;=0,"有利","不利"),IF(N253&lt;=0,"有利","不利")))</f>
      </c>
      <c r="Q253" s="149"/>
      <c r="R253" s="149"/>
      <c r="S253" s="315"/>
      <c r="T253" s="315"/>
      <c r="U253" s="149"/>
      <c r="V253" s="249"/>
    </row>
    <row r="254" ht="20" customHeight="true">
      <c r="A254" s="285" t="str">
        <f>IF(B254="","",ROW()-5)</f>
      </c>
      <c r="B254" s="237"/>
      <c r="C254" s="291" t="str">
        <f>IF(B254="","",TEXT(B254,"yyyy-mm"))</f>
      </c>
      <c r="D254" s="149"/>
      <c r="E254" s="149"/>
      <c r="F254" s="149"/>
      <c r="G254" s="149"/>
      <c r="H254" s="149"/>
      <c r="I254" s="149"/>
      <c r="J254" s="149"/>
      <c r="K254" s="243"/>
      <c r="L254" s="243"/>
      <c r="M254" s="243"/>
      <c r="N254" s="299" t="str">
        <f>IF(OR(K254="",L254=""),"",L254-K254)</f>
      </c>
      <c r="O254" s="300" t="str">
        <f>IFERROR(N254/K254,"")</f>
      </c>
      <c r="P254" s="301" t="str">
        <f>IF(N254="","",IF(OR(H254="収益",H254="キャッシュイン"),IF(N254&gt;=0,"有利","不利"),IF(N254&lt;=0,"有利","不利")))</f>
      </c>
      <c r="Q254" s="149"/>
      <c r="R254" s="149"/>
      <c r="S254" s="315"/>
      <c r="T254" s="315"/>
      <c r="U254" s="149"/>
      <c r="V254" s="249"/>
    </row>
    <row r="255" ht="20" customHeight="true">
      <c r="A255" s="285" t="str">
        <f>IF(B255="","",ROW()-5)</f>
      </c>
      <c r="B255" s="237"/>
      <c r="C255" s="291" t="str">
        <f>IF(B255="","",TEXT(B255,"yyyy-mm"))</f>
      </c>
      <c r="D255" s="149"/>
      <c r="E255" s="149"/>
      <c r="F255" s="149"/>
      <c r="G255" s="149"/>
      <c r="H255" s="149"/>
      <c r="I255" s="149"/>
      <c r="J255" s="149"/>
      <c r="K255" s="243"/>
      <c r="L255" s="243"/>
      <c r="M255" s="243"/>
      <c r="N255" s="299" t="str">
        <f>IF(OR(K255="",L255=""),"",L255-K255)</f>
      </c>
      <c r="O255" s="300" t="str">
        <f>IFERROR(N255/K255,"")</f>
      </c>
      <c r="P255" s="301" t="str">
        <f>IF(N255="","",IF(OR(H255="収益",H255="キャッシュイン"),IF(N255&gt;=0,"有利","不利"),IF(N255&lt;=0,"有利","不利")))</f>
      </c>
      <c r="Q255" s="149"/>
      <c r="R255" s="149"/>
      <c r="S255" s="315"/>
      <c r="T255" s="315"/>
      <c r="U255" s="149"/>
      <c r="V255" s="249"/>
    </row>
    <row r="256" ht="20" customHeight="true">
      <c r="A256" s="285" t="str">
        <f>IF(B256="","",ROW()-5)</f>
      </c>
      <c r="B256" s="237"/>
      <c r="C256" s="291" t="str">
        <f>IF(B256="","",TEXT(B256,"yyyy-mm"))</f>
      </c>
      <c r="D256" s="149"/>
      <c r="E256" s="149"/>
      <c r="F256" s="149"/>
      <c r="G256" s="149"/>
      <c r="H256" s="149"/>
      <c r="I256" s="149"/>
      <c r="J256" s="149"/>
      <c r="K256" s="243"/>
      <c r="L256" s="243"/>
      <c r="M256" s="243"/>
      <c r="N256" s="299" t="str">
        <f>IF(OR(K256="",L256=""),"",L256-K256)</f>
      </c>
      <c r="O256" s="300" t="str">
        <f>IFERROR(N256/K256,"")</f>
      </c>
      <c r="P256" s="301" t="str">
        <f>IF(N256="","",IF(OR(H256="収益",H256="キャッシュイン"),IF(N256&gt;=0,"有利","不利"),IF(N256&lt;=0,"有利","不利")))</f>
      </c>
      <c r="Q256" s="149"/>
      <c r="R256" s="149"/>
      <c r="S256" s="315"/>
      <c r="T256" s="315"/>
      <c r="U256" s="149"/>
      <c r="V256" s="249"/>
    </row>
    <row r="257" ht="20" customHeight="true">
      <c r="A257" s="285" t="str">
        <f>IF(B257="","",ROW()-5)</f>
      </c>
      <c r="B257" s="237"/>
      <c r="C257" s="291" t="str">
        <f>IF(B257="","",TEXT(B257,"yyyy-mm"))</f>
      </c>
      <c r="D257" s="149"/>
      <c r="E257" s="149"/>
      <c r="F257" s="149"/>
      <c r="G257" s="149"/>
      <c r="H257" s="149"/>
      <c r="I257" s="149"/>
      <c r="J257" s="149"/>
      <c r="K257" s="243"/>
      <c r="L257" s="243"/>
      <c r="M257" s="243"/>
      <c r="N257" s="299" t="str">
        <f>IF(OR(K257="",L257=""),"",L257-K257)</f>
      </c>
      <c r="O257" s="300" t="str">
        <f>IFERROR(N257/K257,"")</f>
      </c>
      <c r="P257" s="301" t="str">
        <f>IF(N257="","",IF(OR(H257="収益",H257="キャッシュイン"),IF(N257&gt;=0,"有利","不利"),IF(N257&lt;=0,"有利","不利")))</f>
      </c>
      <c r="Q257" s="149"/>
      <c r="R257" s="149"/>
      <c r="S257" s="315"/>
      <c r="T257" s="315"/>
      <c r="U257" s="149"/>
      <c r="V257" s="249"/>
    </row>
    <row r="258" ht="20" customHeight="true">
      <c r="A258" s="285" t="str">
        <f>IF(B258="","",ROW()-5)</f>
      </c>
      <c r="B258" s="237"/>
      <c r="C258" s="291" t="str">
        <f>IF(B258="","",TEXT(B258,"yyyy-mm"))</f>
      </c>
      <c r="D258" s="149"/>
      <c r="E258" s="149"/>
      <c r="F258" s="149"/>
      <c r="G258" s="149"/>
      <c r="H258" s="149"/>
      <c r="I258" s="149"/>
      <c r="J258" s="149"/>
      <c r="K258" s="243"/>
      <c r="L258" s="243"/>
      <c r="M258" s="243"/>
      <c r="N258" s="299" t="str">
        <f>IF(OR(K258="",L258=""),"",L258-K258)</f>
      </c>
      <c r="O258" s="300" t="str">
        <f>IFERROR(N258/K258,"")</f>
      </c>
      <c r="P258" s="301" t="str">
        <f>IF(N258="","",IF(OR(H258="収益",H258="キャッシュイン"),IF(N258&gt;=0,"有利","不利"),IF(N258&lt;=0,"有利","不利")))</f>
      </c>
      <c r="Q258" s="149"/>
      <c r="R258" s="149"/>
      <c r="S258" s="315"/>
      <c r="T258" s="315"/>
      <c r="U258" s="149"/>
      <c r="V258" s="249"/>
    </row>
    <row r="259" ht="20" customHeight="true">
      <c r="A259" s="285" t="str">
        <f>IF(B259="","",ROW()-5)</f>
      </c>
      <c r="B259" s="237"/>
      <c r="C259" s="291" t="str">
        <f>IF(B259="","",TEXT(B259,"yyyy-mm"))</f>
      </c>
      <c r="D259" s="149"/>
      <c r="E259" s="149"/>
      <c r="F259" s="149"/>
      <c r="G259" s="149"/>
      <c r="H259" s="149"/>
      <c r="I259" s="149"/>
      <c r="J259" s="149"/>
      <c r="K259" s="243"/>
      <c r="L259" s="243"/>
      <c r="M259" s="243"/>
      <c r="N259" s="299" t="str">
        <f>IF(OR(K259="",L259=""),"",L259-K259)</f>
      </c>
      <c r="O259" s="300" t="str">
        <f>IFERROR(N259/K259,"")</f>
      </c>
      <c r="P259" s="301" t="str">
        <f>IF(N259="","",IF(OR(H259="収益",H259="キャッシュイン"),IF(N259&gt;=0,"有利","不利"),IF(N259&lt;=0,"有利","不利")))</f>
      </c>
      <c r="Q259" s="149"/>
      <c r="R259" s="149"/>
      <c r="S259" s="315"/>
      <c r="T259" s="315"/>
      <c r="U259" s="149"/>
      <c r="V259" s="249"/>
    </row>
    <row r="260" ht="20" customHeight="true">
      <c r="A260" s="285" t="str">
        <f>IF(B260="","",ROW()-5)</f>
      </c>
      <c r="B260" s="237"/>
      <c r="C260" s="291" t="str">
        <f>IF(B260="","",TEXT(B260,"yyyy-mm"))</f>
      </c>
      <c r="D260" s="149"/>
      <c r="E260" s="149"/>
      <c r="F260" s="149"/>
      <c r="G260" s="149"/>
      <c r="H260" s="149"/>
      <c r="I260" s="149"/>
      <c r="J260" s="149"/>
      <c r="K260" s="243"/>
      <c r="L260" s="243"/>
      <c r="M260" s="243"/>
      <c r="N260" s="299" t="str">
        <f>IF(OR(K260="",L260=""),"",L260-K260)</f>
      </c>
      <c r="O260" s="300" t="str">
        <f>IFERROR(N260/K260,"")</f>
      </c>
      <c r="P260" s="301" t="str">
        <f>IF(N260="","",IF(OR(H260="収益",H260="キャッシュイン"),IF(N260&gt;=0,"有利","不利"),IF(N260&lt;=0,"有利","不利")))</f>
      </c>
      <c r="Q260" s="149"/>
      <c r="R260" s="149"/>
      <c r="S260" s="315"/>
      <c r="T260" s="315"/>
      <c r="U260" s="149"/>
      <c r="V260" s="249"/>
    </row>
    <row r="261" ht="20" customHeight="true">
      <c r="A261" s="285" t="str">
        <f>IF(B261="","",ROW()-5)</f>
      </c>
      <c r="B261" s="237"/>
      <c r="C261" s="291" t="str">
        <f>IF(B261="","",TEXT(B261,"yyyy-mm"))</f>
      </c>
      <c r="D261" s="149"/>
      <c r="E261" s="149"/>
      <c r="F261" s="149"/>
      <c r="G261" s="149"/>
      <c r="H261" s="149"/>
      <c r="I261" s="149"/>
      <c r="J261" s="149"/>
      <c r="K261" s="243"/>
      <c r="L261" s="243"/>
      <c r="M261" s="243"/>
      <c r="N261" s="299" t="str">
        <f>IF(OR(K261="",L261=""),"",L261-K261)</f>
      </c>
      <c r="O261" s="300" t="str">
        <f>IFERROR(N261/K261,"")</f>
      </c>
      <c r="P261" s="301" t="str">
        <f>IF(N261="","",IF(OR(H261="収益",H261="キャッシュイン"),IF(N261&gt;=0,"有利","不利"),IF(N261&lt;=0,"有利","不利")))</f>
      </c>
      <c r="Q261" s="149"/>
      <c r="R261" s="149"/>
      <c r="S261" s="315"/>
      <c r="T261" s="315"/>
      <c r="U261" s="149"/>
      <c r="V261" s="249"/>
    </row>
    <row r="262" ht="20" customHeight="true">
      <c r="A262" s="285" t="str">
        <f>IF(B262="","",ROW()-5)</f>
      </c>
      <c r="B262" s="237"/>
      <c r="C262" s="291" t="str">
        <f>IF(B262="","",TEXT(B262,"yyyy-mm"))</f>
      </c>
      <c r="D262" s="149"/>
      <c r="E262" s="149"/>
      <c r="F262" s="149"/>
      <c r="G262" s="149"/>
      <c r="H262" s="149"/>
      <c r="I262" s="149"/>
      <c r="J262" s="149"/>
      <c r="K262" s="243"/>
      <c r="L262" s="243"/>
      <c r="M262" s="243"/>
      <c r="N262" s="299" t="str">
        <f>IF(OR(K262="",L262=""),"",L262-K262)</f>
      </c>
      <c r="O262" s="300" t="str">
        <f>IFERROR(N262/K262,"")</f>
      </c>
      <c r="P262" s="301" t="str">
        <f>IF(N262="","",IF(OR(H262="収益",H262="キャッシュイン"),IF(N262&gt;=0,"有利","不利"),IF(N262&lt;=0,"有利","不利")))</f>
      </c>
      <c r="Q262" s="149"/>
      <c r="R262" s="149"/>
      <c r="S262" s="315"/>
      <c r="T262" s="315"/>
      <c r="U262" s="149"/>
      <c r="V262" s="249"/>
    </row>
    <row r="263" ht="20" customHeight="true">
      <c r="A263" s="285" t="str">
        <f>IF(B263="","",ROW()-5)</f>
      </c>
      <c r="B263" s="237"/>
      <c r="C263" s="291" t="str">
        <f>IF(B263="","",TEXT(B263,"yyyy-mm"))</f>
      </c>
      <c r="D263" s="149"/>
      <c r="E263" s="149"/>
      <c r="F263" s="149"/>
      <c r="G263" s="149"/>
      <c r="H263" s="149"/>
      <c r="I263" s="149"/>
      <c r="J263" s="149"/>
      <c r="K263" s="243"/>
      <c r="L263" s="243"/>
      <c r="M263" s="243"/>
      <c r="N263" s="299" t="str">
        <f>IF(OR(K263="",L263=""),"",L263-K263)</f>
      </c>
      <c r="O263" s="300" t="str">
        <f>IFERROR(N263/K263,"")</f>
      </c>
      <c r="P263" s="301" t="str">
        <f>IF(N263="","",IF(OR(H263="収益",H263="キャッシュイン"),IF(N263&gt;=0,"有利","不利"),IF(N263&lt;=0,"有利","不利")))</f>
      </c>
      <c r="Q263" s="149"/>
      <c r="R263" s="149"/>
      <c r="S263" s="315"/>
      <c r="T263" s="315"/>
      <c r="U263" s="149"/>
      <c r="V263" s="249"/>
    </row>
    <row r="264" ht="20" customHeight="true">
      <c r="A264" s="285" t="str">
        <f>IF(B264="","",ROW()-5)</f>
      </c>
      <c r="B264" s="237"/>
      <c r="C264" s="291" t="str">
        <f>IF(B264="","",TEXT(B264,"yyyy-mm"))</f>
      </c>
      <c r="D264" s="149"/>
      <c r="E264" s="149"/>
      <c r="F264" s="149"/>
      <c r="G264" s="149"/>
      <c r="H264" s="149"/>
      <c r="I264" s="149"/>
      <c r="J264" s="149"/>
      <c r="K264" s="243"/>
      <c r="L264" s="243"/>
      <c r="M264" s="243"/>
      <c r="N264" s="299" t="str">
        <f>IF(OR(K264="",L264=""),"",L264-K264)</f>
      </c>
      <c r="O264" s="300" t="str">
        <f>IFERROR(N264/K264,"")</f>
      </c>
      <c r="P264" s="301" t="str">
        <f>IF(N264="","",IF(OR(H264="収益",H264="キャッシュイン"),IF(N264&gt;=0,"有利","不利"),IF(N264&lt;=0,"有利","不利")))</f>
      </c>
      <c r="Q264" s="149"/>
      <c r="R264" s="149"/>
      <c r="S264" s="315"/>
      <c r="T264" s="315"/>
      <c r="U264" s="149"/>
      <c r="V264" s="249"/>
    </row>
    <row r="265" ht="20" customHeight="true">
      <c r="A265" s="285" t="str">
        <f>IF(B265="","",ROW()-5)</f>
      </c>
      <c r="B265" s="237"/>
      <c r="C265" s="291" t="str">
        <f>IF(B265="","",TEXT(B265,"yyyy-mm"))</f>
      </c>
      <c r="D265" s="149"/>
      <c r="E265" s="149"/>
      <c r="F265" s="149"/>
      <c r="G265" s="149"/>
      <c r="H265" s="149"/>
      <c r="I265" s="149"/>
      <c r="J265" s="149"/>
      <c r="K265" s="243"/>
      <c r="L265" s="243"/>
      <c r="M265" s="243"/>
      <c r="N265" s="299" t="str">
        <f>IF(OR(K265="",L265=""),"",L265-K265)</f>
      </c>
      <c r="O265" s="300" t="str">
        <f>IFERROR(N265/K265,"")</f>
      </c>
      <c r="P265" s="301" t="str">
        <f>IF(N265="","",IF(OR(H265="収益",H265="キャッシュイン"),IF(N265&gt;=0,"有利","不利"),IF(N265&lt;=0,"有利","不利")))</f>
      </c>
      <c r="Q265" s="149"/>
      <c r="R265" s="149"/>
      <c r="S265" s="315"/>
      <c r="T265" s="315"/>
      <c r="U265" s="149"/>
      <c r="V265" s="249"/>
    </row>
    <row r="266" ht="20" customHeight="true">
      <c r="A266" s="285" t="str">
        <f>IF(B266="","",ROW()-5)</f>
      </c>
      <c r="B266" s="237"/>
      <c r="C266" s="291" t="str">
        <f>IF(B266="","",TEXT(B266,"yyyy-mm"))</f>
      </c>
      <c r="D266" s="149"/>
      <c r="E266" s="149"/>
      <c r="F266" s="149"/>
      <c r="G266" s="149"/>
      <c r="H266" s="149"/>
      <c r="I266" s="149"/>
      <c r="J266" s="149"/>
      <c r="K266" s="243"/>
      <c r="L266" s="243"/>
      <c r="M266" s="243"/>
      <c r="N266" s="299" t="str">
        <f>IF(OR(K266="",L266=""),"",L266-K266)</f>
      </c>
      <c r="O266" s="300" t="str">
        <f>IFERROR(N266/K266,"")</f>
      </c>
      <c r="P266" s="301" t="str">
        <f>IF(N266="","",IF(OR(H266="収益",H266="キャッシュイン"),IF(N266&gt;=0,"有利","不利"),IF(N266&lt;=0,"有利","不利")))</f>
      </c>
      <c r="Q266" s="149"/>
      <c r="R266" s="149"/>
      <c r="S266" s="315"/>
      <c r="T266" s="315"/>
      <c r="U266" s="149"/>
      <c r="V266" s="249"/>
    </row>
    <row r="267" ht="20" customHeight="true">
      <c r="A267" s="285" t="str">
        <f>IF(B267="","",ROW()-5)</f>
      </c>
      <c r="B267" s="237"/>
      <c r="C267" s="291" t="str">
        <f>IF(B267="","",TEXT(B267,"yyyy-mm"))</f>
      </c>
      <c r="D267" s="149"/>
      <c r="E267" s="149"/>
      <c r="F267" s="149"/>
      <c r="G267" s="149"/>
      <c r="H267" s="149"/>
      <c r="I267" s="149"/>
      <c r="J267" s="149"/>
      <c r="K267" s="243"/>
      <c r="L267" s="243"/>
      <c r="M267" s="243"/>
      <c r="N267" s="299" t="str">
        <f>IF(OR(K267="",L267=""),"",L267-K267)</f>
      </c>
      <c r="O267" s="300" t="str">
        <f>IFERROR(N267/K267,"")</f>
      </c>
      <c r="P267" s="301" t="str">
        <f>IF(N267="","",IF(OR(H267="収益",H267="キャッシュイン"),IF(N267&gt;=0,"有利","不利"),IF(N267&lt;=0,"有利","不利")))</f>
      </c>
      <c r="Q267" s="149"/>
      <c r="R267" s="149"/>
      <c r="S267" s="315"/>
      <c r="T267" s="315"/>
      <c r="U267" s="149"/>
      <c r="V267" s="249"/>
    </row>
    <row r="268" ht="20" customHeight="true">
      <c r="A268" s="285" t="str">
        <f>IF(B268="","",ROW()-5)</f>
      </c>
      <c r="B268" s="237"/>
      <c r="C268" s="291" t="str">
        <f>IF(B268="","",TEXT(B268,"yyyy-mm"))</f>
      </c>
      <c r="D268" s="149"/>
      <c r="E268" s="149"/>
      <c r="F268" s="149"/>
      <c r="G268" s="149"/>
      <c r="H268" s="149"/>
      <c r="I268" s="149"/>
      <c r="J268" s="149"/>
      <c r="K268" s="243"/>
      <c r="L268" s="243"/>
      <c r="M268" s="243"/>
      <c r="N268" s="299" t="str">
        <f>IF(OR(K268="",L268=""),"",L268-K268)</f>
      </c>
      <c r="O268" s="300" t="str">
        <f>IFERROR(N268/K268,"")</f>
      </c>
      <c r="P268" s="301" t="str">
        <f>IF(N268="","",IF(OR(H268="収益",H268="キャッシュイン"),IF(N268&gt;=0,"有利","不利"),IF(N268&lt;=0,"有利","不利")))</f>
      </c>
      <c r="Q268" s="149"/>
      <c r="R268" s="149"/>
      <c r="S268" s="315"/>
      <c r="T268" s="315"/>
      <c r="U268" s="149"/>
      <c r="V268" s="249"/>
    </row>
    <row r="269" ht="20" customHeight="true">
      <c r="A269" s="285" t="str">
        <f>IF(B269="","",ROW()-5)</f>
      </c>
      <c r="B269" s="237"/>
      <c r="C269" s="291" t="str">
        <f>IF(B269="","",TEXT(B269,"yyyy-mm"))</f>
      </c>
      <c r="D269" s="149"/>
      <c r="E269" s="149"/>
      <c r="F269" s="149"/>
      <c r="G269" s="149"/>
      <c r="H269" s="149"/>
      <c r="I269" s="149"/>
      <c r="J269" s="149"/>
      <c r="K269" s="243"/>
      <c r="L269" s="243"/>
      <c r="M269" s="243"/>
      <c r="N269" s="299" t="str">
        <f>IF(OR(K269="",L269=""),"",L269-K269)</f>
      </c>
      <c r="O269" s="300" t="str">
        <f>IFERROR(N269/K269,"")</f>
      </c>
      <c r="P269" s="301" t="str">
        <f>IF(N269="","",IF(OR(H269="収益",H269="キャッシュイン"),IF(N269&gt;=0,"有利","不利"),IF(N269&lt;=0,"有利","不利")))</f>
      </c>
      <c r="Q269" s="149"/>
      <c r="R269" s="149"/>
      <c r="S269" s="315"/>
      <c r="T269" s="315"/>
      <c r="U269" s="149"/>
      <c r="V269" s="249"/>
    </row>
    <row r="270" ht="20" customHeight="true">
      <c r="A270" s="285" t="str">
        <f>IF(B270="","",ROW()-5)</f>
      </c>
      <c r="B270" s="237"/>
      <c r="C270" s="291" t="str">
        <f>IF(B270="","",TEXT(B270,"yyyy-mm"))</f>
      </c>
      <c r="D270" s="149"/>
      <c r="E270" s="149"/>
      <c r="F270" s="149"/>
      <c r="G270" s="149"/>
      <c r="H270" s="149"/>
      <c r="I270" s="149"/>
      <c r="J270" s="149"/>
      <c r="K270" s="243"/>
      <c r="L270" s="243"/>
      <c r="M270" s="243"/>
      <c r="N270" s="299" t="str">
        <f>IF(OR(K270="",L270=""),"",L270-K270)</f>
      </c>
      <c r="O270" s="300" t="str">
        <f>IFERROR(N270/K270,"")</f>
      </c>
      <c r="P270" s="301" t="str">
        <f>IF(N270="","",IF(OR(H270="収益",H270="キャッシュイン"),IF(N270&gt;=0,"有利","不利"),IF(N270&lt;=0,"有利","不利")))</f>
      </c>
      <c r="Q270" s="149"/>
      <c r="R270" s="149"/>
      <c r="S270" s="315"/>
      <c r="T270" s="315"/>
      <c r="U270" s="149"/>
      <c r="V270" s="249"/>
    </row>
    <row r="271" ht="20" customHeight="true">
      <c r="A271" s="285" t="str">
        <f>IF(B271="","",ROW()-5)</f>
      </c>
      <c r="B271" s="237"/>
      <c r="C271" s="291" t="str">
        <f>IF(B271="","",TEXT(B271,"yyyy-mm"))</f>
      </c>
      <c r="D271" s="149"/>
      <c r="E271" s="149"/>
      <c r="F271" s="149"/>
      <c r="G271" s="149"/>
      <c r="H271" s="149"/>
      <c r="I271" s="149"/>
      <c r="J271" s="149"/>
      <c r="K271" s="243"/>
      <c r="L271" s="243"/>
      <c r="M271" s="243"/>
      <c r="N271" s="299" t="str">
        <f>IF(OR(K271="",L271=""),"",L271-K271)</f>
      </c>
      <c r="O271" s="300" t="str">
        <f>IFERROR(N271/K271,"")</f>
      </c>
      <c r="P271" s="301" t="str">
        <f>IF(N271="","",IF(OR(H271="収益",H271="キャッシュイン"),IF(N271&gt;=0,"有利","不利"),IF(N271&lt;=0,"有利","不利")))</f>
      </c>
      <c r="Q271" s="149"/>
      <c r="R271" s="149"/>
      <c r="S271" s="315"/>
      <c r="T271" s="315"/>
      <c r="U271" s="149"/>
      <c r="V271" s="249"/>
    </row>
    <row r="272" ht="20" customHeight="true">
      <c r="A272" s="285" t="str">
        <f>IF(B272="","",ROW()-5)</f>
      </c>
      <c r="B272" s="237"/>
      <c r="C272" s="291" t="str">
        <f>IF(B272="","",TEXT(B272,"yyyy-mm"))</f>
      </c>
      <c r="D272" s="149"/>
      <c r="E272" s="149"/>
      <c r="F272" s="149"/>
      <c r="G272" s="149"/>
      <c r="H272" s="149"/>
      <c r="I272" s="149"/>
      <c r="J272" s="149"/>
      <c r="K272" s="243"/>
      <c r="L272" s="243"/>
      <c r="M272" s="243"/>
      <c r="N272" s="299" t="str">
        <f>IF(OR(K272="",L272=""),"",L272-K272)</f>
      </c>
      <c r="O272" s="300" t="str">
        <f>IFERROR(N272/K272,"")</f>
      </c>
      <c r="P272" s="301" t="str">
        <f>IF(N272="","",IF(OR(H272="収益",H272="キャッシュイン"),IF(N272&gt;=0,"有利","不利"),IF(N272&lt;=0,"有利","不利")))</f>
      </c>
      <c r="Q272" s="149"/>
      <c r="R272" s="149"/>
      <c r="S272" s="315"/>
      <c r="T272" s="315"/>
      <c r="U272" s="149"/>
      <c r="V272" s="249"/>
    </row>
    <row r="273" ht="20" customHeight="true">
      <c r="A273" s="285" t="str">
        <f>IF(B273="","",ROW()-5)</f>
      </c>
      <c r="B273" s="237"/>
      <c r="C273" s="291" t="str">
        <f>IF(B273="","",TEXT(B273,"yyyy-mm"))</f>
      </c>
      <c r="D273" s="149"/>
      <c r="E273" s="149"/>
      <c r="F273" s="149"/>
      <c r="G273" s="149"/>
      <c r="H273" s="149"/>
      <c r="I273" s="149"/>
      <c r="J273" s="149"/>
      <c r="K273" s="243"/>
      <c r="L273" s="243"/>
      <c r="M273" s="243"/>
      <c r="N273" s="299" t="str">
        <f>IF(OR(K273="",L273=""),"",L273-K273)</f>
      </c>
      <c r="O273" s="300" t="str">
        <f>IFERROR(N273/K273,"")</f>
      </c>
      <c r="P273" s="301" t="str">
        <f>IF(N273="","",IF(OR(H273="収益",H273="キャッシュイン"),IF(N273&gt;=0,"有利","不利"),IF(N273&lt;=0,"有利","不利")))</f>
      </c>
      <c r="Q273" s="149"/>
      <c r="R273" s="149"/>
      <c r="S273" s="315"/>
      <c r="T273" s="315"/>
      <c r="U273" s="149"/>
      <c r="V273" s="249"/>
    </row>
    <row r="274" ht="20" customHeight="true">
      <c r="A274" s="285" t="str">
        <f>IF(B274="","",ROW()-5)</f>
      </c>
      <c r="B274" s="237"/>
      <c r="C274" s="291" t="str">
        <f>IF(B274="","",TEXT(B274,"yyyy-mm"))</f>
      </c>
      <c r="D274" s="149"/>
      <c r="E274" s="149"/>
      <c r="F274" s="149"/>
      <c r="G274" s="149"/>
      <c r="H274" s="149"/>
      <c r="I274" s="149"/>
      <c r="J274" s="149"/>
      <c r="K274" s="243"/>
      <c r="L274" s="243"/>
      <c r="M274" s="243"/>
      <c r="N274" s="299" t="str">
        <f>IF(OR(K274="",L274=""),"",L274-K274)</f>
      </c>
      <c r="O274" s="300" t="str">
        <f>IFERROR(N274/K274,"")</f>
      </c>
      <c r="P274" s="301" t="str">
        <f>IF(N274="","",IF(OR(H274="収益",H274="キャッシュイン"),IF(N274&gt;=0,"有利","不利"),IF(N274&lt;=0,"有利","不利")))</f>
      </c>
      <c r="Q274" s="149"/>
      <c r="R274" s="149"/>
      <c r="S274" s="315"/>
      <c r="T274" s="315"/>
      <c r="U274" s="149"/>
      <c r="V274" s="249"/>
    </row>
    <row r="275" ht="20" customHeight="true">
      <c r="A275" s="285" t="str">
        <f>IF(B275="","",ROW()-5)</f>
      </c>
      <c r="B275" s="237"/>
      <c r="C275" s="291" t="str">
        <f>IF(B275="","",TEXT(B275,"yyyy-mm"))</f>
      </c>
      <c r="D275" s="149"/>
      <c r="E275" s="149"/>
      <c r="F275" s="149"/>
      <c r="G275" s="149"/>
      <c r="H275" s="149"/>
      <c r="I275" s="149"/>
      <c r="J275" s="149"/>
      <c r="K275" s="243"/>
      <c r="L275" s="243"/>
      <c r="M275" s="243"/>
      <c r="N275" s="299" t="str">
        <f>IF(OR(K275="",L275=""),"",L275-K275)</f>
      </c>
      <c r="O275" s="300" t="str">
        <f>IFERROR(N275/K275,"")</f>
      </c>
      <c r="P275" s="301" t="str">
        <f>IF(N275="","",IF(OR(H275="収益",H275="キャッシュイン"),IF(N275&gt;=0,"有利","不利"),IF(N275&lt;=0,"有利","不利")))</f>
      </c>
      <c r="Q275" s="149"/>
      <c r="R275" s="149"/>
      <c r="S275" s="315"/>
      <c r="T275" s="315"/>
      <c r="U275" s="149"/>
      <c r="V275" s="249"/>
    </row>
    <row r="276" ht="20" customHeight="true">
      <c r="A276" s="285" t="str">
        <f>IF(B276="","",ROW()-5)</f>
      </c>
      <c r="B276" s="237"/>
      <c r="C276" s="291" t="str">
        <f>IF(B276="","",TEXT(B276,"yyyy-mm"))</f>
      </c>
      <c r="D276" s="149"/>
      <c r="E276" s="149"/>
      <c r="F276" s="149"/>
      <c r="G276" s="149"/>
      <c r="H276" s="149"/>
      <c r="I276" s="149"/>
      <c r="J276" s="149"/>
      <c r="K276" s="243"/>
      <c r="L276" s="243"/>
      <c r="M276" s="243"/>
      <c r="N276" s="299" t="str">
        <f>IF(OR(K276="",L276=""),"",L276-K276)</f>
      </c>
      <c r="O276" s="300" t="str">
        <f>IFERROR(N276/K276,"")</f>
      </c>
      <c r="P276" s="301" t="str">
        <f>IF(N276="","",IF(OR(H276="収益",H276="キャッシュイン"),IF(N276&gt;=0,"有利","不利"),IF(N276&lt;=0,"有利","不利")))</f>
      </c>
      <c r="Q276" s="149"/>
      <c r="R276" s="149"/>
      <c r="S276" s="315"/>
      <c r="T276" s="315"/>
      <c r="U276" s="149"/>
      <c r="V276" s="249"/>
    </row>
    <row r="277" ht="20" customHeight="true">
      <c r="A277" s="285" t="str">
        <f>IF(B277="","",ROW()-5)</f>
      </c>
      <c r="B277" s="237"/>
      <c r="C277" s="291" t="str">
        <f>IF(B277="","",TEXT(B277,"yyyy-mm"))</f>
      </c>
      <c r="D277" s="149"/>
      <c r="E277" s="149"/>
      <c r="F277" s="149"/>
      <c r="G277" s="149"/>
      <c r="H277" s="149"/>
      <c r="I277" s="149"/>
      <c r="J277" s="149"/>
      <c r="K277" s="243"/>
      <c r="L277" s="243"/>
      <c r="M277" s="243"/>
      <c r="N277" s="299" t="str">
        <f>IF(OR(K277="",L277=""),"",L277-K277)</f>
      </c>
      <c r="O277" s="300" t="str">
        <f>IFERROR(N277/K277,"")</f>
      </c>
      <c r="P277" s="301" t="str">
        <f>IF(N277="","",IF(OR(H277="収益",H277="キャッシュイン"),IF(N277&gt;=0,"有利","不利"),IF(N277&lt;=0,"有利","不利")))</f>
      </c>
      <c r="Q277" s="149"/>
      <c r="R277" s="149"/>
      <c r="S277" s="315"/>
      <c r="T277" s="315"/>
      <c r="U277" s="149"/>
      <c r="V277" s="249"/>
    </row>
    <row r="278" ht="20" customHeight="true">
      <c r="A278" s="285" t="str">
        <f>IF(B278="","",ROW()-5)</f>
      </c>
      <c r="B278" s="237"/>
      <c r="C278" s="291" t="str">
        <f>IF(B278="","",TEXT(B278,"yyyy-mm"))</f>
      </c>
      <c r="D278" s="149"/>
      <c r="E278" s="149"/>
      <c r="F278" s="149"/>
      <c r="G278" s="149"/>
      <c r="H278" s="149"/>
      <c r="I278" s="149"/>
      <c r="J278" s="149"/>
      <c r="K278" s="243"/>
      <c r="L278" s="243"/>
      <c r="M278" s="243"/>
      <c r="N278" s="299" t="str">
        <f>IF(OR(K278="",L278=""),"",L278-K278)</f>
      </c>
      <c r="O278" s="300" t="str">
        <f>IFERROR(N278/K278,"")</f>
      </c>
      <c r="P278" s="301" t="str">
        <f>IF(N278="","",IF(OR(H278="収益",H278="キャッシュイン"),IF(N278&gt;=0,"有利","不利"),IF(N278&lt;=0,"有利","不利")))</f>
      </c>
      <c r="Q278" s="149"/>
      <c r="R278" s="149"/>
      <c r="S278" s="315"/>
      <c r="T278" s="315"/>
      <c r="U278" s="149"/>
      <c r="V278" s="249"/>
    </row>
    <row r="279" ht="20" customHeight="true">
      <c r="A279" s="285" t="str">
        <f>IF(B279="","",ROW()-5)</f>
      </c>
      <c r="B279" s="237"/>
      <c r="C279" s="291" t="str">
        <f>IF(B279="","",TEXT(B279,"yyyy-mm"))</f>
      </c>
      <c r="D279" s="149"/>
      <c r="E279" s="149"/>
      <c r="F279" s="149"/>
      <c r="G279" s="149"/>
      <c r="H279" s="149"/>
      <c r="I279" s="149"/>
      <c r="J279" s="149"/>
      <c r="K279" s="243"/>
      <c r="L279" s="243"/>
      <c r="M279" s="243"/>
      <c r="N279" s="299" t="str">
        <f>IF(OR(K279="",L279=""),"",L279-K279)</f>
      </c>
      <c r="O279" s="300" t="str">
        <f>IFERROR(N279/K279,"")</f>
      </c>
      <c r="P279" s="301" t="str">
        <f>IF(N279="","",IF(OR(H279="収益",H279="キャッシュイン"),IF(N279&gt;=0,"有利","不利"),IF(N279&lt;=0,"有利","不利")))</f>
      </c>
      <c r="Q279" s="149"/>
      <c r="R279" s="149"/>
      <c r="S279" s="315"/>
      <c r="T279" s="315"/>
      <c r="U279" s="149"/>
      <c r="V279" s="249"/>
    </row>
    <row r="280" ht="20" customHeight="true">
      <c r="A280" s="285" t="str">
        <f>IF(B280="","",ROW()-5)</f>
      </c>
      <c r="B280" s="237"/>
      <c r="C280" s="291" t="str">
        <f>IF(B280="","",TEXT(B280,"yyyy-mm"))</f>
      </c>
      <c r="D280" s="149"/>
      <c r="E280" s="149"/>
      <c r="F280" s="149"/>
      <c r="G280" s="149"/>
      <c r="H280" s="149"/>
      <c r="I280" s="149"/>
      <c r="J280" s="149"/>
      <c r="K280" s="243"/>
      <c r="L280" s="243"/>
      <c r="M280" s="243"/>
      <c r="N280" s="299" t="str">
        <f>IF(OR(K280="",L280=""),"",L280-K280)</f>
      </c>
      <c r="O280" s="300" t="str">
        <f>IFERROR(N280/K280,"")</f>
      </c>
      <c r="P280" s="301" t="str">
        <f>IF(N280="","",IF(OR(H280="収益",H280="キャッシュイン"),IF(N280&gt;=0,"有利","不利"),IF(N280&lt;=0,"有利","不利")))</f>
      </c>
      <c r="Q280" s="149"/>
      <c r="R280" s="149"/>
      <c r="S280" s="315"/>
      <c r="T280" s="315"/>
      <c r="U280" s="149"/>
      <c r="V280" s="249"/>
    </row>
    <row r="281" ht="20" customHeight="true">
      <c r="A281" s="285" t="str">
        <f>IF(B281="","",ROW()-5)</f>
      </c>
      <c r="B281" s="237"/>
      <c r="C281" s="291" t="str">
        <f>IF(B281="","",TEXT(B281,"yyyy-mm"))</f>
      </c>
      <c r="D281" s="149"/>
      <c r="E281" s="149"/>
      <c r="F281" s="149"/>
      <c r="G281" s="149"/>
      <c r="H281" s="149"/>
      <c r="I281" s="149"/>
      <c r="J281" s="149"/>
      <c r="K281" s="243"/>
      <c r="L281" s="243"/>
      <c r="M281" s="243"/>
      <c r="N281" s="299" t="str">
        <f>IF(OR(K281="",L281=""),"",L281-K281)</f>
      </c>
      <c r="O281" s="300" t="str">
        <f>IFERROR(N281/K281,"")</f>
      </c>
      <c r="P281" s="301" t="str">
        <f>IF(N281="","",IF(OR(H281="収益",H281="キャッシュイン"),IF(N281&gt;=0,"有利","不利"),IF(N281&lt;=0,"有利","不利")))</f>
      </c>
      <c r="Q281" s="149"/>
      <c r="R281" s="149"/>
      <c r="S281" s="315"/>
      <c r="T281" s="315"/>
      <c r="U281" s="149"/>
      <c r="V281" s="249"/>
    </row>
    <row r="282" ht="20" customHeight="true">
      <c r="A282" s="285" t="str">
        <f>IF(B282="","",ROW()-5)</f>
      </c>
      <c r="B282" s="237"/>
      <c r="C282" s="291" t="str">
        <f>IF(B282="","",TEXT(B282,"yyyy-mm"))</f>
      </c>
      <c r="D282" s="149"/>
      <c r="E282" s="149"/>
      <c r="F282" s="149"/>
      <c r="G282" s="149"/>
      <c r="H282" s="149"/>
      <c r="I282" s="149"/>
      <c r="J282" s="149"/>
      <c r="K282" s="243"/>
      <c r="L282" s="243"/>
      <c r="M282" s="243"/>
      <c r="N282" s="299" t="str">
        <f>IF(OR(K282="",L282=""),"",L282-K282)</f>
      </c>
      <c r="O282" s="300" t="str">
        <f>IFERROR(N282/K282,"")</f>
      </c>
      <c r="P282" s="301" t="str">
        <f>IF(N282="","",IF(OR(H282="収益",H282="キャッシュイン"),IF(N282&gt;=0,"有利","不利"),IF(N282&lt;=0,"有利","不利")))</f>
      </c>
      <c r="Q282" s="149"/>
      <c r="R282" s="149"/>
      <c r="S282" s="315"/>
      <c r="T282" s="315"/>
      <c r="U282" s="149"/>
      <c r="V282" s="249"/>
    </row>
    <row r="283" ht="20" customHeight="true">
      <c r="A283" s="285" t="str">
        <f>IF(B283="","",ROW()-5)</f>
      </c>
      <c r="B283" s="237"/>
      <c r="C283" s="291" t="str">
        <f>IF(B283="","",TEXT(B283,"yyyy-mm"))</f>
      </c>
      <c r="D283" s="149"/>
      <c r="E283" s="149"/>
      <c r="F283" s="149"/>
      <c r="G283" s="149"/>
      <c r="H283" s="149"/>
      <c r="I283" s="149"/>
      <c r="J283" s="149"/>
      <c r="K283" s="243"/>
      <c r="L283" s="243"/>
      <c r="M283" s="243"/>
      <c r="N283" s="299" t="str">
        <f>IF(OR(K283="",L283=""),"",L283-K283)</f>
      </c>
      <c r="O283" s="300" t="str">
        <f>IFERROR(N283/K283,"")</f>
      </c>
      <c r="P283" s="301" t="str">
        <f>IF(N283="","",IF(OR(H283="収益",H283="キャッシュイン"),IF(N283&gt;=0,"有利","不利"),IF(N283&lt;=0,"有利","不利")))</f>
      </c>
      <c r="Q283" s="149"/>
      <c r="R283" s="149"/>
      <c r="S283" s="315"/>
      <c r="T283" s="315"/>
      <c r="U283" s="149"/>
      <c r="V283" s="249"/>
    </row>
    <row r="284" ht="20" customHeight="true">
      <c r="A284" s="285" t="str">
        <f>IF(B284="","",ROW()-5)</f>
      </c>
      <c r="B284" s="237"/>
      <c r="C284" s="291" t="str">
        <f>IF(B284="","",TEXT(B284,"yyyy-mm"))</f>
      </c>
      <c r="D284" s="149"/>
      <c r="E284" s="149"/>
      <c r="F284" s="149"/>
      <c r="G284" s="149"/>
      <c r="H284" s="149"/>
      <c r="I284" s="149"/>
      <c r="J284" s="149"/>
      <c r="K284" s="243"/>
      <c r="L284" s="243"/>
      <c r="M284" s="243"/>
      <c r="N284" s="299" t="str">
        <f>IF(OR(K284="",L284=""),"",L284-K284)</f>
      </c>
      <c r="O284" s="300" t="str">
        <f>IFERROR(N284/K284,"")</f>
      </c>
      <c r="P284" s="301" t="str">
        <f>IF(N284="","",IF(OR(H284="収益",H284="キャッシュイン"),IF(N284&gt;=0,"有利","不利"),IF(N284&lt;=0,"有利","不利")))</f>
      </c>
      <c r="Q284" s="149"/>
      <c r="R284" s="149"/>
      <c r="S284" s="315"/>
      <c r="T284" s="315"/>
      <c r="U284" s="149"/>
      <c r="V284" s="249"/>
    </row>
    <row r="285" ht="20" customHeight="true">
      <c r="A285" s="285" t="str">
        <f>IF(B285="","",ROW()-5)</f>
      </c>
      <c r="B285" s="237"/>
      <c r="C285" s="291" t="str">
        <f>IF(B285="","",TEXT(B285,"yyyy-mm"))</f>
      </c>
      <c r="D285" s="149"/>
      <c r="E285" s="149"/>
      <c r="F285" s="149"/>
      <c r="G285" s="149"/>
      <c r="H285" s="149"/>
      <c r="I285" s="149"/>
      <c r="J285" s="149"/>
      <c r="K285" s="243"/>
      <c r="L285" s="243"/>
      <c r="M285" s="243"/>
      <c r="N285" s="299" t="str">
        <f>IF(OR(K285="",L285=""),"",L285-K285)</f>
      </c>
      <c r="O285" s="300" t="str">
        <f>IFERROR(N285/K285,"")</f>
      </c>
      <c r="P285" s="301" t="str">
        <f>IF(N285="","",IF(OR(H285="収益",H285="キャッシュイン"),IF(N285&gt;=0,"有利","不利"),IF(N285&lt;=0,"有利","不利")))</f>
      </c>
      <c r="Q285" s="149"/>
      <c r="R285" s="149"/>
      <c r="S285" s="315"/>
      <c r="T285" s="315"/>
      <c r="U285" s="149"/>
      <c r="V285" s="249"/>
    </row>
    <row r="286" ht="20" customHeight="true">
      <c r="A286" s="285" t="str">
        <f>IF(B286="","",ROW()-5)</f>
      </c>
      <c r="B286" s="237"/>
      <c r="C286" s="291" t="str">
        <f>IF(B286="","",TEXT(B286,"yyyy-mm"))</f>
      </c>
      <c r="D286" s="149"/>
      <c r="E286" s="149"/>
      <c r="F286" s="149"/>
      <c r="G286" s="149"/>
      <c r="H286" s="149"/>
      <c r="I286" s="149"/>
      <c r="J286" s="149"/>
      <c r="K286" s="243"/>
      <c r="L286" s="243"/>
      <c r="M286" s="243"/>
      <c r="N286" s="299" t="str">
        <f>IF(OR(K286="",L286=""),"",L286-K286)</f>
      </c>
      <c r="O286" s="300" t="str">
        <f>IFERROR(N286/K286,"")</f>
      </c>
      <c r="P286" s="301" t="str">
        <f>IF(N286="","",IF(OR(H286="収益",H286="キャッシュイン"),IF(N286&gt;=0,"有利","不利"),IF(N286&lt;=0,"有利","不利")))</f>
      </c>
      <c r="Q286" s="149"/>
      <c r="R286" s="149"/>
      <c r="S286" s="315"/>
      <c r="T286" s="315"/>
      <c r="U286" s="149"/>
      <c r="V286" s="249"/>
    </row>
    <row r="287" ht="20" customHeight="true">
      <c r="A287" s="285" t="str">
        <f>IF(B287="","",ROW()-5)</f>
      </c>
      <c r="B287" s="237"/>
      <c r="C287" s="291" t="str">
        <f>IF(B287="","",TEXT(B287,"yyyy-mm"))</f>
      </c>
      <c r="D287" s="149"/>
      <c r="E287" s="149"/>
      <c r="F287" s="149"/>
      <c r="G287" s="149"/>
      <c r="H287" s="149"/>
      <c r="I287" s="149"/>
      <c r="J287" s="149"/>
      <c r="K287" s="243"/>
      <c r="L287" s="243"/>
      <c r="M287" s="243"/>
      <c r="N287" s="299" t="str">
        <f>IF(OR(K287="",L287=""),"",L287-K287)</f>
      </c>
      <c r="O287" s="300" t="str">
        <f>IFERROR(N287/K287,"")</f>
      </c>
      <c r="P287" s="301" t="str">
        <f>IF(N287="","",IF(OR(H287="収益",H287="キャッシュイン"),IF(N287&gt;=0,"有利","不利"),IF(N287&lt;=0,"有利","不利")))</f>
      </c>
      <c r="Q287" s="149"/>
      <c r="R287" s="149"/>
      <c r="S287" s="315"/>
      <c r="T287" s="315"/>
      <c r="U287" s="149"/>
      <c r="V287" s="249"/>
    </row>
    <row r="288" ht="20" customHeight="true">
      <c r="A288" s="285" t="str">
        <f>IF(B288="","",ROW()-5)</f>
      </c>
      <c r="B288" s="237"/>
      <c r="C288" s="291" t="str">
        <f>IF(B288="","",TEXT(B288,"yyyy-mm"))</f>
      </c>
      <c r="D288" s="149"/>
      <c r="E288" s="149"/>
      <c r="F288" s="149"/>
      <c r="G288" s="149"/>
      <c r="H288" s="149"/>
      <c r="I288" s="149"/>
      <c r="J288" s="149"/>
      <c r="K288" s="243"/>
      <c r="L288" s="243"/>
      <c r="M288" s="243"/>
      <c r="N288" s="299" t="str">
        <f>IF(OR(K288="",L288=""),"",L288-K288)</f>
      </c>
      <c r="O288" s="300" t="str">
        <f>IFERROR(N288/K288,"")</f>
      </c>
      <c r="P288" s="301" t="str">
        <f>IF(N288="","",IF(OR(H288="収益",H288="キャッシュイン"),IF(N288&gt;=0,"有利","不利"),IF(N288&lt;=0,"有利","不利")))</f>
      </c>
      <c r="Q288" s="149"/>
      <c r="R288" s="149"/>
      <c r="S288" s="315"/>
      <c r="T288" s="315"/>
      <c r="U288" s="149"/>
      <c r="V288" s="249"/>
    </row>
    <row r="289" ht="20" customHeight="true">
      <c r="A289" s="285" t="str">
        <f>IF(B289="","",ROW()-5)</f>
      </c>
      <c r="B289" s="237"/>
      <c r="C289" s="291" t="str">
        <f>IF(B289="","",TEXT(B289,"yyyy-mm"))</f>
      </c>
      <c r="D289" s="149"/>
      <c r="E289" s="149"/>
      <c r="F289" s="149"/>
      <c r="G289" s="149"/>
      <c r="H289" s="149"/>
      <c r="I289" s="149"/>
      <c r="J289" s="149"/>
      <c r="K289" s="243"/>
      <c r="L289" s="243"/>
      <c r="M289" s="243"/>
      <c r="N289" s="299" t="str">
        <f>IF(OR(K289="",L289=""),"",L289-K289)</f>
      </c>
      <c r="O289" s="300" t="str">
        <f>IFERROR(N289/K289,"")</f>
      </c>
      <c r="P289" s="301" t="str">
        <f>IF(N289="","",IF(OR(H289="収益",H289="キャッシュイン"),IF(N289&gt;=0,"有利","不利"),IF(N289&lt;=0,"有利","不利")))</f>
      </c>
      <c r="Q289" s="149"/>
      <c r="R289" s="149"/>
      <c r="S289" s="315"/>
      <c r="T289" s="315"/>
      <c r="U289" s="149"/>
      <c r="V289" s="249"/>
    </row>
    <row r="290" ht="20" customHeight="true">
      <c r="A290" s="285" t="str">
        <f>IF(B290="","",ROW()-5)</f>
      </c>
      <c r="B290" s="237"/>
      <c r="C290" s="291" t="str">
        <f>IF(B290="","",TEXT(B290,"yyyy-mm"))</f>
      </c>
      <c r="D290" s="149"/>
      <c r="E290" s="149"/>
      <c r="F290" s="149"/>
      <c r="G290" s="149"/>
      <c r="H290" s="149"/>
      <c r="I290" s="149"/>
      <c r="J290" s="149"/>
      <c r="K290" s="243"/>
      <c r="L290" s="243"/>
      <c r="M290" s="243"/>
      <c r="N290" s="299" t="str">
        <f>IF(OR(K290="",L290=""),"",L290-K290)</f>
      </c>
      <c r="O290" s="300" t="str">
        <f>IFERROR(N290/K290,"")</f>
      </c>
      <c r="P290" s="301" t="str">
        <f>IF(N290="","",IF(OR(H290="収益",H290="キャッシュイン"),IF(N290&gt;=0,"有利","不利"),IF(N290&lt;=0,"有利","不利")))</f>
      </c>
      <c r="Q290" s="149"/>
      <c r="R290" s="149"/>
      <c r="S290" s="315"/>
      <c r="T290" s="315"/>
      <c r="U290" s="149"/>
      <c r="V290" s="249"/>
    </row>
    <row r="291" ht="20" customHeight="true">
      <c r="A291" s="285" t="str">
        <f>IF(B291="","",ROW()-5)</f>
      </c>
      <c r="B291" s="237"/>
      <c r="C291" s="291" t="str">
        <f>IF(B291="","",TEXT(B291,"yyyy-mm"))</f>
      </c>
      <c r="D291" s="149"/>
      <c r="E291" s="149"/>
      <c r="F291" s="149"/>
      <c r="G291" s="149"/>
      <c r="H291" s="149"/>
      <c r="I291" s="149"/>
      <c r="J291" s="149"/>
      <c r="K291" s="243"/>
      <c r="L291" s="243"/>
      <c r="M291" s="243"/>
      <c r="N291" s="299" t="str">
        <f>IF(OR(K291="",L291=""),"",L291-K291)</f>
      </c>
      <c r="O291" s="300" t="str">
        <f>IFERROR(N291/K291,"")</f>
      </c>
      <c r="P291" s="301" t="str">
        <f>IF(N291="","",IF(OR(H291="収益",H291="キャッシュイン"),IF(N291&gt;=0,"有利","不利"),IF(N291&lt;=0,"有利","不利")))</f>
      </c>
      <c r="Q291" s="149"/>
      <c r="R291" s="149"/>
      <c r="S291" s="315"/>
      <c r="T291" s="315"/>
      <c r="U291" s="149"/>
      <c r="V291" s="249"/>
    </row>
    <row r="292" ht="20" customHeight="true">
      <c r="A292" s="285" t="str">
        <f>IF(B292="","",ROW()-5)</f>
      </c>
      <c r="B292" s="237"/>
      <c r="C292" s="291" t="str">
        <f>IF(B292="","",TEXT(B292,"yyyy-mm"))</f>
      </c>
      <c r="D292" s="149"/>
      <c r="E292" s="149"/>
      <c r="F292" s="149"/>
      <c r="G292" s="149"/>
      <c r="H292" s="149"/>
      <c r="I292" s="149"/>
      <c r="J292" s="149"/>
      <c r="K292" s="243"/>
      <c r="L292" s="243"/>
      <c r="M292" s="243"/>
      <c r="N292" s="299" t="str">
        <f>IF(OR(K292="",L292=""),"",L292-K292)</f>
      </c>
      <c r="O292" s="300" t="str">
        <f>IFERROR(N292/K292,"")</f>
      </c>
      <c r="P292" s="301" t="str">
        <f>IF(N292="","",IF(OR(H292="収益",H292="キャッシュイン"),IF(N292&gt;=0,"有利","不利"),IF(N292&lt;=0,"有利","不利")))</f>
      </c>
      <c r="Q292" s="149"/>
      <c r="R292" s="149"/>
      <c r="S292" s="315"/>
      <c r="T292" s="315"/>
      <c r="U292" s="149"/>
      <c r="V292" s="249"/>
    </row>
    <row r="293" ht="20" customHeight="true">
      <c r="A293" s="285" t="str">
        <f>IF(B293="","",ROW()-5)</f>
      </c>
      <c r="B293" s="237"/>
      <c r="C293" s="291" t="str">
        <f>IF(B293="","",TEXT(B293,"yyyy-mm"))</f>
      </c>
      <c r="D293" s="149"/>
      <c r="E293" s="149"/>
      <c r="F293" s="149"/>
      <c r="G293" s="149"/>
      <c r="H293" s="149"/>
      <c r="I293" s="149"/>
      <c r="J293" s="149"/>
      <c r="K293" s="243"/>
      <c r="L293" s="243"/>
      <c r="M293" s="243"/>
      <c r="N293" s="299" t="str">
        <f>IF(OR(K293="",L293=""),"",L293-K293)</f>
      </c>
      <c r="O293" s="300" t="str">
        <f>IFERROR(N293/K293,"")</f>
      </c>
      <c r="P293" s="301" t="str">
        <f>IF(N293="","",IF(OR(H293="収益",H293="キャッシュイン"),IF(N293&gt;=0,"有利","不利"),IF(N293&lt;=0,"有利","不利")))</f>
      </c>
      <c r="Q293" s="149"/>
      <c r="R293" s="149"/>
      <c r="S293" s="315"/>
      <c r="T293" s="315"/>
      <c r="U293" s="149"/>
      <c r="V293" s="249"/>
    </row>
    <row r="294" ht="20" customHeight="true">
      <c r="A294" s="285" t="str">
        <f>IF(B294="","",ROW()-5)</f>
      </c>
      <c r="B294" s="237"/>
      <c r="C294" s="291" t="str">
        <f>IF(B294="","",TEXT(B294,"yyyy-mm"))</f>
      </c>
      <c r="D294" s="149"/>
      <c r="E294" s="149"/>
      <c r="F294" s="149"/>
      <c r="G294" s="149"/>
      <c r="H294" s="149"/>
      <c r="I294" s="149"/>
      <c r="J294" s="149"/>
      <c r="K294" s="243"/>
      <c r="L294" s="243"/>
      <c r="M294" s="243"/>
      <c r="N294" s="299" t="str">
        <f>IF(OR(K294="",L294=""),"",L294-K294)</f>
      </c>
      <c r="O294" s="300" t="str">
        <f>IFERROR(N294/K294,"")</f>
      </c>
      <c r="P294" s="301" t="str">
        <f>IF(N294="","",IF(OR(H294="収益",H294="キャッシュイン"),IF(N294&gt;=0,"有利","不利"),IF(N294&lt;=0,"有利","不利")))</f>
      </c>
      <c r="Q294" s="149"/>
      <c r="R294" s="149"/>
      <c r="S294" s="315"/>
      <c r="T294" s="315"/>
      <c r="U294" s="149"/>
      <c r="V294" s="249"/>
    </row>
    <row r="295" ht="20" customHeight="true">
      <c r="A295" s="285" t="str">
        <f>IF(B295="","",ROW()-5)</f>
      </c>
      <c r="B295" s="237"/>
      <c r="C295" s="291" t="str">
        <f>IF(B295="","",TEXT(B295,"yyyy-mm"))</f>
      </c>
      <c r="D295" s="149"/>
      <c r="E295" s="149"/>
      <c r="F295" s="149"/>
      <c r="G295" s="149"/>
      <c r="H295" s="149"/>
      <c r="I295" s="149"/>
      <c r="J295" s="149"/>
      <c r="K295" s="243"/>
      <c r="L295" s="243"/>
      <c r="M295" s="243"/>
      <c r="N295" s="299" t="str">
        <f>IF(OR(K295="",L295=""),"",L295-K295)</f>
      </c>
      <c r="O295" s="300" t="str">
        <f>IFERROR(N295/K295,"")</f>
      </c>
      <c r="P295" s="301" t="str">
        <f>IF(N295="","",IF(OR(H295="収益",H295="キャッシュイン"),IF(N295&gt;=0,"有利","不利"),IF(N295&lt;=0,"有利","不利")))</f>
      </c>
      <c r="Q295" s="149"/>
      <c r="R295" s="149"/>
      <c r="S295" s="315"/>
      <c r="T295" s="315"/>
      <c r="U295" s="149"/>
      <c r="V295" s="249"/>
    </row>
    <row r="296" ht="20" customHeight="true">
      <c r="A296" s="285" t="str">
        <f>IF(B296="","",ROW()-5)</f>
      </c>
      <c r="B296" s="237"/>
      <c r="C296" s="291" t="str">
        <f>IF(B296="","",TEXT(B296,"yyyy-mm"))</f>
      </c>
      <c r="D296" s="149"/>
      <c r="E296" s="149"/>
      <c r="F296" s="149"/>
      <c r="G296" s="149"/>
      <c r="H296" s="149"/>
      <c r="I296" s="149"/>
      <c r="J296" s="149"/>
      <c r="K296" s="243"/>
      <c r="L296" s="243"/>
      <c r="M296" s="243"/>
      <c r="N296" s="299" t="str">
        <f>IF(OR(K296="",L296=""),"",L296-K296)</f>
      </c>
      <c r="O296" s="300" t="str">
        <f>IFERROR(N296/K296,"")</f>
      </c>
      <c r="P296" s="301" t="str">
        <f>IF(N296="","",IF(OR(H296="収益",H296="キャッシュイン"),IF(N296&gt;=0,"有利","不利"),IF(N296&lt;=0,"有利","不利")))</f>
      </c>
      <c r="Q296" s="149"/>
      <c r="R296" s="149"/>
      <c r="S296" s="315"/>
      <c r="T296" s="315"/>
      <c r="U296" s="149"/>
      <c r="V296" s="249"/>
    </row>
    <row r="297" ht="20" customHeight="true">
      <c r="A297" s="285" t="str">
        <f>IF(B297="","",ROW()-5)</f>
      </c>
      <c r="B297" s="237"/>
      <c r="C297" s="291" t="str">
        <f>IF(B297="","",TEXT(B297,"yyyy-mm"))</f>
      </c>
      <c r="D297" s="149"/>
      <c r="E297" s="149"/>
      <c r="F297" s="149"/>
      <c r="G297" s="149"/>
      <c r="H297" s="149"/>
      <c r="I297" s="149"/>
      <c r="J297" s="149"/>
      <c r="K297" s="243"/>
      <c r="L297" s="243"/>
      <c r="M297" s="243"/>
      <c r="N297" s="299" t="str">
        <f>IF(OR(K297="",L297=""),"",L297-K297)</f>
      </c>
      <c r="O297" s="300" t="str">
        <f>IFERROR(N297/K297,"")</f>
      </c>
      <c r="P297" s="301" t="str">
        <f>IF(N297="","",IF(OR(H297="収益",H297="キャッシュイン"),IF(N297&gt;=0,"有利","不利"),IF(N297&lt;=0,"有利","不利")))</f>
      </c>
      <c r="Q297" s="149"/>
      <c r="R297" s="149"/>
      <c r="S297" s="315"/>
      <c r="T297" s="315"/>
      <c r="U297" s="149"/>
      <c r="V297" s="249"/>
    </row>
    <row r="298" ht="20" customHeight="true">
      <c r="A298" s="285" t="str">
        <f>IF(B298="","",ROW()-5)</f>
      </c>
      <c r="B298" s="237"/>
      <c r="C298" s="291" t="str">
        <f>IF(B298="","",TEXT(B298,"yyyy-mm"))</f>
      </c>
      <c r="D298" s="149"/>
      <c r="E298" s="149"/>
      <c r="F298" s="149"/>
      <c r="G298" s="149"/>
      <c r="H298" s="149"/>
      <c r="I298" s="149"/>
      <c r="J298" s="149"/>
      <c r="K298" s="243"/>
      <c r="L298" s="243"/>
      <c r="M298" s="243"/>
      <c r="N298" s="299" t="str">
        <f>IF(OR(K298="",L298=""),"",L298-K298)</f>
      </c>
      <c r="O298" s="300" t="str">
        <f>IFERROR(N298/K298,"")</f>
      </c>
      <c r="P298" s="301" t="str">
        <f>IF(N298="","",IF(OR(H298="収益",H298="キャッシュイン"),IF(N298&gt;=0,"有利","不利"),IF(N298&lt;=0,"有利","不利")))</f>
      </c>
      <c r="Q298" s="149"/>
      <c r="R298" s="149"/>
      <c r="S298" s="315"/>
      <c r="T298" s="315"/>
      <c r="U298" s="149"/>
      <c r="V298" s="249"/>
    </row>
    <row r="299" ht="20" customHeight="true">
      <c r="A299" s="285" t="str">
        <f>IF(B299="","",ROW()-5)</f>
      </c>
      <c r="B299" s="237"/>
      <c r="C299" s="291" t="str">
        <f>IF(B299="","",TEXT(B299,"yyyy-mm"))</f>
      </c>
      <c r="D299" s="149"/>
      <c r="E299" s="149"/>
      <c r="F299" s="149"/>
      <c r="G299" s="149"/>
      <c r="H299" s="149"/>
      <c r="I299" s="149"/>
      <c r="J299" s="149"/>
      <c r="K299" s="243"/>
      <c r="L299" s="243"/>
      <c r="M299" s="243"/>
      <c r="N299" s="299" t="str">
        <f>IF(OR(K299="",L299=""),"",L299-K299)</f>
      </c>
      <c r="O299" s="300" t="str">
        <f>IFERROR(N299/K299,"")</f>
      </c>
      <c r="P299" s="301" t="str">
        <f>IF(N299="","",IF(OR(H299="収益",H299="キャッシュイン"),IF(N299&gt;=0,"有利","不利"),IF(N299&lt;=0,"有利","不利")))</f>
      </c>
      <c r="Q299" s="149"/>
      <c r="R299" s="149"/>
      <c r="S299" s="315"/>
      <c r="T299" s="315"/>
      <c r="U299" s="149"/>
      <c r="V299" s="249"/>
    </row>
    <row r="300" ht="20" customHeight="true">
      <c r="A300" s="285" t="str">
        <f>IF(B300="","",ROW()-5)</f>
      </c>
      <c r="B300" s="237"/>
      <c r="C300" s="291" t="str">
        <f>IF(B300="","",TEXT(B300,"yyyy-mm"))</f>
      </c>
      <c r="D300" s="149"/>
      <c r="E300" s="149"/>
      <c r="F300" s="149"/>
      <c r="G300" s="149"/>
      <c r="H300" s="149"/>
      <c r="I300" s="149"/>
      <c r="J300" s="149"/>
      <c r="K300" s="243"/>
      <c r="L300" s="243"/>
      <c r="M300" s="243"/>
      <c r="N300" s="299" t="str">
        <f>IF(OR(K300="",L300=""),"",L300-K300)</f>
      </c>
      <c r="O300" s="300" t="str">
        <f>IFERROR(N300/K300,"")</f>
      </c>
      <c r="P300" s="301" t="str">
        <f>IF(N300="","",IF(OR(H300="収益",H300="キャッシュイン"),IF(N300&gt;=0,"有利","不利"),IF(N300&lt;=0,"有利","不利")))</f>
      </c>
      <c r="Q300" s="149"/>
      <c r="R300" s="149"/>
      <c r="S300" s="315"/>
      <c r="T300" s="315"/>
      <c r="U300" s="149"/>
      <c r="V300" s="249"/>
    </row>
    <row r="301" ht="20" customHeight="true">
      <c r="A301" s="285" t="str">
        <f>IF(B301="","",ROW()-5)</f>
      </c>
      <c r="B301" s="237"/>
      <c r="C301" s="291" t="str">
        <f>IF(B301="","",TEXT(B301,"yyyy-mm"))</f>
      </c>
      <c r="D301" s="149"/>
      <c r="E301" s="149"/>
      <c r="F301" s="149"/>
      <c r="G301" s="149"/>
      <c r="H301" s="149"/>
      <c r="I301" s="149"/>
      <c r="J301" s="149"/>
      <c r="K301" s="243"/>
      <c r="L301" s="243"/>
      <c r="M301" s="243"/>
      <c r="N301" s="299" t="str">
        <f>IF(OR(K301="",L301=""),"",L301-K301)</f>
      </c>
      <c r="O301" s="300" t="str">
        <f>IFERROR(N301/K301,"")</f>
      </c>
      <c r="P301" s="301" t="str">
        <f>IF(N301="","",IF(OR(H301="収益",H301="キャッシュイン"),IF(N301&gt;=0,"有利","不利"),IF(N301&lt;=0,"有利","不利")))</f>
      </c>
      <c r="Q301" s="149"/>
      <c r="R301" s="149"/>
      <c r="S301" s="315"/>
      <c r="T301" s="315"/>
      <c r="U301" s="149"/>
      <c r="V301" s="249"/>
    </row>
    <row r="302" ht="20" customHeight="true">
      <c r="A302" s="285" t="str">
        <f>IF(B302="","",ROW()-5)</f>
      </c>
      <c r="B302" s="237"/>
      <c r="C302" s="291" t="str">
        <f>IF(B302="","",TEXT(B302,"yyyy-mm"))</f>
      </c>
      <c r="D302" s="149"/>
      <c r="E302" s="149"/>
      <c r="F302" s="149"/>
      <c r="G302" s="149"/>
      <c r="H302" s="149"/>
      <c r="I302" s="149"/>
      <c r="J302" s="149"/>
      <c r="K302" s="243"/>
      <c r="L302" s="243"/>
      <c r="M302" s="243"/>
      <c r="N302" s="299" t="str">
        <f>IF(OR(K302="",L302=""),"",L302-K302)</f>
      </c>
      <c r="O302" s="300" t="str">
        <f>IFERROR(N302/K302,"")</f>
      </c>
      <c r="P302" s="301" t="str">
        <f>IF(N302="","",IF(OR(H302="収益",H302="キャッシュイン"),IF(N302&gt;=0,"有利","不利"),IF(N302&lt;=0,"有利","不利")))</f>
      </c>
      <c r="Q302" s="149"/>
      <c r="R302" s="149"/>
      <c r="S302" s="315"/>
      <c r="T302" s="315"/>
      <c r="U302" s="149"/>
      <c r="V302" s="249"/>
    </row>
    <row r="303" ht="20" customHeight="true">
      <c r="A303" s="285" t="str">
        <f>IF(B303="","",ROW()-5)</f>
      </c>
      <c r="B303" s="237"/>
      <c r="C303" s="291" t="str">
        <f>IF(B303="","",TEXT(B303,"yyyy-mm"))</f>
      </c>
      <c r="D303" s="149"/>
      <c r="E303" s="149"/>
      <c r="F303" s="149"/>
      <c r="G303" s="149"/>
      <c r="H303" s="149"/>
      <c r="I303" s="149"/>
      <c r="J303" s="149"/>
      <c r="K303" s="243"/>
      <c r="L303" s="243"/>
      <c r="M303" s="243"/>
      <c r="N303" s="299" t="str">
        <f>IF(OR(K303="",L303=""),"",L303-K303)</f>
      </c>
      <c r="O303" s="300" t="str">
        <f>IFERROR(N303/K303,"")</f>
      </c>
      <c r="P303" s="301" t="str">
        <f>IF(N303="","",IF(OR(H303="収益",H303="キャッシュイン"),IF(N303&gt;=0,"有利","不利"),IF(N303&lt;=0,"有利","不利")))</f>
      </c>
      <c r="Q303" s="149"/>
      <c r="R303" s="149"/>
      <c r="S303" s="315"/>
      <c r="T303" s="315"/>
      <c r="U303" s="149"/>
      <c r="V303" s="249"/>
    </row>
    <row r="304" ht="20" customHeight="true">
      <c r="A304" s="285" t="str">
        <f>IF(B304="","",ROW()-5)</f>
      </c>
      <c r="B304" s="237"/>
      <c r="C304" s="291" t="str">
        <f>IF(B304="","",TEXT(B304,"yyyy-mm"))</f>
      </c>
      <c r="D304" s="149"/>
      <c r="E304" s="149"/>
      <c r="F304" s="149"/>
      <c r="G304" s="149"/>
      <c r="H304" s="149"/>
      <c r="I304" s="149"/>
      <c r="J304" s="149"/>
      <c r="K304" s="243"/>
      <c r="L304" s="243"/>
      <c r="M304" s="243"/>
      <c r="N304" s="299" t="str">
        <f>IF(OR(K304="",L304=""),"",L304-K304)</f>
      </c>
      <c r="O304" s="300" t="str">
        <f>IFERROR(N304/K304,"")</f>
      </c>
      <c r="P304" s="301" t="str">
        <f>IF(N304="","",IF(OR(H304="収益",H304="キャッシュイン"),IF(N304&gt;=0,"有利","不利"),IF(N304&lt;=0,"有利","不利")))</f>
      </c>
      <c r="Q304" s="149"/>
      <c r="R304" s="149"/>
      <c r="S304" s="315"/>
      <c r="T304" s="315"/>
      <c r="U304" s="149"/>
      <c r="V304" s="249"/>
    </row>
    <row r="305" ht="20" customHeight="true">
      <c r="A305" s="285" t="str">
        <f>IF(B305="","",ROW()-5)</f>
      </c>
      <c r="B305" s="237"/>
      <c r="C305" s="291" t="str">
        <f>IF(B305="","",TEXT(B305,"yyyy-mm"))</f>
      </c>
      <c r="D305" s="149"/>
      <c r="E305" s="149"/>
      <c r="F305" s="149"/>
      <c r="G305" s="149"/>
      <c r="H305" s="149"/>
      <c r="I305" s="149"/>
      <c r="J305" s="149"/>
      <c r="K305" s="243"/>
      <c r="L305" s="243"/>
      <c r="M305" s="243"/>
      <c r="N305" s="299" t="str">
        <f>IF(OR(K305="",L305=""),"",L305-K305)</f>
      </c>
      <c r="O305" s="300" t="str">
        <f>IFERROR(N305/K305,"")</f>
      </c>
      <c r="P305" s="301" t="str">
        <f>IF(N305="","",IF(OR(H305="収益",H305="キャッシュイン"),IF(N305&gt;=0,"有利","不利"),IF(N305&lt;=0,"有利","不利")))</f>
      </c>
      <c r="Q305" s="149"/>
      <c r="R305" s="149"/>
      <c r="S305" s="315"/>
      <c r="T305" s="315"/>
      <c r="U305" s="149"/>
      <c r="V305" s="249"/>
    </row>
    <row r="306" ht="20" customHeight="true">
      <c r="A306" s="285" t="str">
        <f>IF(B306="","",ROW()-5)</f>
      </c>
      <c r="B306" s="237"/>
      <c r="C306" s="291" t="str">
        <f>IF(B306="","",TEXT(B306,"yyyy-mm"))</f>
      </c>
      <c r="D306" s="149"/>
      <c r="E306" s="149"/>
      <c r="F306" s="149"/>
      <c r="G306" s="149"/>
      <c r="H306" s="149"/>
      <c r="I306" s="149"/>
      <c r="J306" s="149"/>
      <c r="K306" s="243"/>
      <c r="L306" s="243"/>
      <c r="M306" s="243"/>
      <c r="N306" s="299" t="str">
        <f>IF(OR(K306="",L306=""),"",L306-K306)</f>
      </c>
      <c r="O306" s="300" t="str">
        <f>IFERROR(N306/K306,"")</f>
      </c>
      <c r="P306" s="301" t="str">
        <f>IF(N306="","",IF(OR(H306="収益",H306="キャッシュイン"),IF(N306&gt;=0,"有利","不利"),IF(N306&lt;=0,"有利","不利")))</f>
      </c>
      <c r="Q306" s="149"/>
      <c r="R306" s="149"/>
      <c r="S306" s="315"/>
      <c r="T306" s="315"/>
      <c r="U306" s="149"/>
      <c r="V306" s="249"/>
    </row>
    <row r="307" ht="20" customHeight="true">
      <c r="A307" s="285" t="str">
        <f>IF(B307="","",ROW()-5)</f>
      </c>
      <c r="B307" s="237"/>
      <c r="C307" s="291" t="str">
        <f>IF(B307="","",TEXT(B307,"yyyy-mm"))</f>
      </c>
      <c r="D307" s="149"/>
      <c r="E307" s="149"/>
      <c r="F307" s="149"/>
      <c r="G307" s="149"/>
      <c r="H307" s="149"/>
      <c r="I307" s="149"/>
      <c r="J307" s="149"/>
      <c r="K307" s="243"/>
      <c r="L307" s="243"/>
      <c r="M307" s="243"/>
      <c r="N307" s="299" t="str">
        <f>IF(OR(K307="",L307=""),"",L307-K307)</f>
      </c>
      <c r="O307" s="300" t="str">
        <f>IFERROR(N307/K307,"")</f>
      </c>
      <c r="P307" s="301" t="str">
        <f>IF(N307="","",IF(OR(H307="収益",H307="キャッシュイン"),IF(N307&gt;=0,"有利","不利"),IF(N307&lt;=0,"有利","不利")))</f>
      </c>
      <c r="Q307" s="149"/>
      <c r="R307" s="149"/>
      <c r="S307" s="315"/>
      <c r="T307" s="315"/>
      <c r="U307" s="149"/>
      <c r="V307" s="249"/>
    </row>
    <row r="308" ht="20" customHeight="true">
      <c r="A308" s="285" t="str">
        <f>IF(B308="","",ROW()-5)</f>
      </c>
      <c r="B308" s="237"/>
      <c r="C308" s="291" t="str">
        <f>IF(B308="","",TEXT(B308,"yyyy-mm"))</f>
      </c>
      <c r="D308" s="149"/>
      <c r="E308" s="149"/>
      <c r="F308" s="149"/>
      <c r="G308" s="149"/>
      <c r="H308" s="149"/>
      <c r="I308" s="149"/>
      <c r="J308" s="149"/>
      <c r="K308" s="243"/>
      <c r="L308" s="243"/>
      <c r="M308" s="243"/>
      <c r="N308" s="299" t="str">
        <f>IF(OR(K308="",L308=""),"",L308-K308)</f>
      </c>
      <c r="O308" s="300" t="str">
        <f>IFERROR(N308/K308,"")</f>
      </c>
      <c r="P308" s="301" t="str">
        <f>IF(N308="","",IF(OR(H308="収益",H308="キャッシュイン"),IF(N308&gt;=0,"有利","不利"),IF(N308&lt;=0,"有利","不利")))</f>
      </c>
      <c r="Q308" s="149"/>
      <c r="R308" s="149"/>
      <c r="S308" s="315"/>
      <c r="T308" s="315"/>
      <c r="U308" s="149"/>
      <c r="V308" s="249"/>
    </row>
    <row r="309" ht="20" customHeight="true">
      <c r="A309" s="285" t="str">
        <f>IF(B309="","",ROW()-5)</f>
      </c>
      <c r="B309" s="237"/>
      <c r="C309" s="291" t="str">
        <f>IF(B309="","",TEXT(B309,"yyyy-mm"))</f>
      </c>
      <c r="D309" s="149"/>
      <c r="E309" s="149"/>
      <c r="F309" s="149"/>
      <c r="G309" s="149"/>
      <c r="H309" s="149"/>
      <c r="I309" s="149"/>
      <c r="J309" s="149"/>
      <c r="K309" s="243"/>
      <c r="L309" s="243"/>
      <c r="M309" s="243"/>
      <c r="N309" s="299" t="str">
        <f>IF(OR(K309="",L309=""),"",L309-K309)</f>
      </c>
      <c r="O309" s="300" t="str">
        <f>IFERROR(N309/K309,"")</f>
      </c>
      <c r="P309" s="301" t="str">
        <f>IF(N309="","",IF(OR(H309="収益",H309="キャッシュイン"),IF(N309&gt;=0,"有利","不利"),IF(N309&lt;=0,"有利","不利")))</f>
      </c>
      <c r="Q309" s="149"/>
      <c r="R309" s="149"/>
      <c r="S309" s="315"/>
      <c r="T309" s="315"/>
      <c r="U309" s="149"/>
      <c r="V309" s="249"/>
    </row>
    <row r="310" ht="20" customHeight="true">
      <c r="A310" s="285" t="str">
        <f>IF(B310="","",ROW()-5)</f>
      </c>
      <c r="B310" s="237"/>
      <c r="C310" s="291" t="str">
        <f>IF(B310="","",TEXT(B310,"yyyy-mm"))</f>
      </c>
      <c r="D310" s="149"/>
      <c r="E310" s="149"/>
      <c r="F310" s="149"/>
      <c r="G310" s="149"/>
      <c r="H310" s="149"/>
      <c r="I310" s="149"/>
      <c r="J310" s="149"/>
      <c r="K310" s="243"/>
      <c r="L310" s="243"/>
      <c r="M310" s="243"/>
      <c r="N310" s="299" t="str">
        <f>IF(OR(K310="",L310=""),"",L310-K310)</f>
      </c>
      <c r="O310" s="300" t="str">
        <f>IFERROR(N310/K310,"")</f>
      </c>
      <c r="P310" s="301" t="str">
        <f>IF(N310="","",IF(OR(H310="収益",H310="キャッシュイン"),IF(N310&gt;=0,"有利","不利"),IF(N310&lt;=0,"有利","不利")))</f>
      </c>
      <c r="Q310" s="149"/>
      <c r="R310" s="149"/>
      <c r="S310" s="315"/>
      <c r="T310" s="315"/>
      <c r="U310" s="149"/>
      <c r="V310" s="249"/>
    </row>
    <row r="311" ht="20" customHeight="true">
      <c r="A311" s="285" t="str">
        <f>IF(B311="","",ROW()-5)</f>
      </c>
      <c r="B311" s="237"/>
      <c r="C311" s="291" t="str">
        <f>IF(B311="","",TEXT(B311,"yyyy-mm"))</f>
      </c>
      <c r="D311" s="149"/>
      <c r="E311" s="149"/>
      <c r="F311" s="149"/>
      <c r="G311" s="149"/>
      <c r="H311" s="149"/>
      <c r="I311" s="149"/>
      <c r="J311" s="149"/>
      <c r="K311" s="243"/>
      <c r="L311" s="243"/>
      <c r="M311" s="243"/>
      <c r="N311" s="299" t="str">
        <f>IF(OR(K311="",L311=""),"",L311-K311)</f>
      </c>
      <c r="O311" s="300" t="str">
        <f>IFERROR(N311/K311,"")</f>
      </c>
      <c r="P311" s="301" t="str">
        <f>IF(N311="","",IF(OR(H311="収益",H311="キャッシュイン"),IF(N311&gt;=0,"有利","不利"),IF(N311&lt;=0,"有利","不利")))</f>
      </c>
      <c r="Q311" s="149"/>
      <c r="R311" s="149"/>
      <c r="S311" s="315"/>
      <c r="T311" s="315"/>
      <c r="U311" s="149"/>
      <c r="V311" s="249"/>
    </row>
    <row r="312" ht="20" customHeight="true">
      <c r="A312" s="285" t="str">
        <f>IF(B312="","",ROW()-5)</f>
      </c>
      <c r="B312" s="237"/>
      <c r="C312" s="291" t="str">
        <f>IF(B312="","",TEXT(B312,"yyyy-mm"))</f>
      </c>
      <c r="D312" s="149"/>
      <c r="E312" s="149"/>
      <c r="F312" s="149"/>
      <c r="G312" s="149"/>
      <c r="H312" s="149"/>
      <c r="I312" s="149"/>
      <c r="J312" s="149"/>
      <c r="K312" s="243"/>
      <c r="L312" s="243"/>
      <c r="M312" s="243"/>
      <c r="N312" s="299" t="str">
        <f>IF(OR(K312="",L312=""),"",L312-K312)</f>
      </c>
      <c r="O312" s="300" t="str">
        <f>IFERROR(N312/K312,"")</f>
      </c>
      <c r="P312" s="301" t="str">
        <f>IF(N312="","",IF(OR(H312="収益",H312="キャッシュイン"),IF(N312&gt;=0,"有利","不利"),IF(N312&lt;=0,"有利","不利")))</f>
      </c>
      <c r="Q312" s="149"/>
      <c r="R312" s="149"/>
      <c r="S312" s="315"/>
      <c r="T312" s="315"/>
      <c r="U312" s="149"/>
      <c r="V312" s="249"/>
    </row>
    <row r="313" ht="20" customHeight="true">
      <c r="A313" s="285" t="str">
        <f>IF(B313="","",ROW()-5)</f>
      </c>
      <c r="B313" s="237"/>
      <c r="C313" s="291" t="str">
        <f>IF(B313="","",TEXT(B313,"yyyy-mm"))</f>
      </c>
      <c r="D313" s="149"/>
      <c r="E313" s="149"/>
      <c r="F313" s="149"/>
      <c r="G313" s="149"/>
      <c r="H313" s="149"/>
      <c r="I313" s="149"/>
      <c r="J313" s="149"/>
      <c r="K313" s="243"/>
      <c r="L313" s="243"/>
      <c r="M313" s="243"/>
      <c r="N313" s="299" t="str">
        <f>IF(OR(K313="",L313=""),"",L313-K313)</f>
      </c>
      <c r="O313" s="300" t="str">
        <f>IFERROR(N313/K313,"")</f>
      </c>
      <c r="P313" s="301" t="str">
        <f>IF(N313="","",IF(OR(H313="収益",H313="キャッシュイン"),IF(N313&gt;=0,"有利","不利"),IF(N313&lt;=0,"有利","不利")))</f>
      </c>
      <c r="Q313" s="149"/>
      <c r="R313" s="149"/>
      <c r="S313" s="315"/>
      <c r="T313" s="315"/>
      <c r="U313" s="149"/>
      <c r="V313" s="249"/>
    </row>
    <row r="314" ht="20" customHeight="true">
      <c r="A314" s="285" t="str">
        <f>IF(B314="","",ROW()-5)</f>
      </c>
      <c r="B314" s="237"/>
      <c r="C314" s="291" t="str">
        <f>IF(B314="","",TEXT(B314,"yyyy-mm"))</f>
      </c>
      <c r="D314" s="149"/>
      <c r="E314" s="149"/>
      <c r="F314" s="149"/>
      <c r="G314" s="149"/>
      <c r="H314" s="149"/>
      <c r="I314" s="149"/>
      <c r="J314" s="149"/>
      <c r="K314" s="243"/>
      <c r="L314" s="243"/>
      <c r="M314" s="243"/>
      <c r="N314" s="299" t="str">
        <f>IF(OR(K314="",L314=""),"",L314-K314)</f>
      </c>
      <c r="O314" s="300" t="str">
        <f>IFERROR(N314/K314,"")</f>
      </c>
      <c r="P314" s="301" t="str">
        <f>IF(N314="","",IF(OR(H314="収益",H314="キャッシュイン"),IF(N314&gt;=0,"有利","不利"),IF(N314&lt;=0,"有利","不利")))</f>
      </c>
      <c r="Q314" s="149"/>
      <c r="R314" s="149"/>
      <c r="S314" s="315"/>
      <c r="T314" s="315"/>
      <c r="U314" s="149"/>
      <c r="V314" s="249"/>
    </row>
    <row r="315" ht="20" customHeight="true">
      <c r="A315" s="285" t="str">
        <f>IF(B315="","",ROW()-5)</f>
      </c>
      <c r="B315" s="237"/>
      <c r="C315" s="291" t="str">
        <f>IF(B315="","",TEXT(B315,"yyyy-mm"))</f>
      </c>
      <c r="D315" s="149"/>
      <c r="E315" s="149"/>
      <c r="F315" s="149"/>
      <c r="G315" s="149"/>
      <c r="H315" s="149"/>
      <c r="I315" s="149"/>
      <c r="J315" s="149"/>
      <c r="K315" s="243"/>
      <c r="L315" s="243"/>
      <c r="M315" s="243"/>
      <c r="N315" s="299" t="str">
        <f>IF(OR(K315="",L315=""),"",L315-K315)</f>
      </c>
      <c r="O315" s="300" t="str">
        <f>IFERROR(N315/K315,"")</f>
      </c>
      <c r="P315" s="301" t="str">
        <f>IF(N315="","",IF(OR(H315="収益",H315="キャッシュイン"),IF(N315&gt;=0,"有利","不利"),IF(N315&lt;=0,"有利","不利")))</f>
      </c>
      <c r="Q315" s="149"/>
      <c r="R315" s="149"/>
      <c r="S315" s="315"/>
      <c r="T315" s="315"/>
      <c r="U315" s="149"/>
      <c r="V315" s="249"/>
    </row>
    <row r="316" ht="20" customHeight="true">
      <c r="A316" s="285" t="str">
        <f>IF(B316="","",ROW()-5)</f>
      </c>
      <c r="B316" s="237"/>
      <c r="C316" s="291" t="str">
        <f>IF(B316="","",TEXT(B316,"yyyy-mm"))</f>
      </c>
      <c r="D316" s="149"/>
      <c r="E316" s="149"/>
      <c r="F316" s="149"/>
      <c r="G316" s="149"/>
      <c r="H316" s="149"/>
      <c r="I316" s="149"/>
      <c r="J316" s="149"/>
      <c r="K316" s="243"/>
      <c r="L316" s="243"/>
      <c r="M316" s="243"/>
      <c r="N316" s="299" t="str">
        <f>IF(OR(K316="",L316=""),"",L316-K316)</f>
      </c>
      <c r="O316" s="300" t="str">
        <f>IFERROR(N316/K316,"")</f>
      </c>
      <c r="P316" s="301" t="str">
        <f>IF(N316="","",IF(OR(H316="収益",H316="キャッシュイン"),IF(N316&gt;=0,"有利","不利"),IF(N316&lt;=0,"有利","不利")))</f>
      </c>
      <c r="Q316" s="149"/>
      <c r="R316" s="149"/>
      <c r="S316" s="315"/>
      <c r="T316" s="315"/>
      <c r="U316" s="149"/>
      <c r="V316" s="249"/>
    </row>
    <row r="317" ht="20" customHeight="true">
      <c r="A317" s="285" t="str">
        <f>IF(B317="","",ROW()-5)</f>
      </c>
      <c r="B317" s="237"/>
      <c r="C317" s="291" t="str">
        <f>IF(B317="","",TEXT(B317,"yyyy-mm"))</f>
      </c>
      <c r="D317" s="149"/>
      <c r="E317" s="149"/>
      <c r="F317" s="149"/>
      <c r="G317" s="149"/>
      <c r="H317" s="149"/>
      <c r="I317" s="149"/>
      <c r="J317" s="149"/>
      <c r="K317" s="243"/>
      <c r="L317" s="243"/>
      <c r="M317" s="243"/>
      <c r="N317" s="299" t="str">
        <f>IF(OR(K317="",L317=""),"",L317-K317)</f>
      </c>
      <c r="O317" s="300" t="str">
        <f>IFERROR(N317/K317,"")</f>
      </c>
      <c r="P317" s="301" t="str">
        <f>IF(N317="","",IF(OR(H317="収益",H317="キャッシュイン"),IF(N317&gt;=0,"有利","不利"),IF(N317&lt;=0,"有利","不利")))</f>
      </c>
      <c r="Q317" s="149"/>
      <c r="R317" s="149"/>
      <c r="S317" s="315"/>
      <c r="T317" s="315"/>
      <c r="U317" s="149"/>
      <c r="V317" s="249"/>
    </row>
    <row r="318" ht="20" customHeight="true">
      <c r="A318" s="285" t="str">
        <f>IF(B318="","",ROW()-5)</f>
      </c>
      <c r="B318" s="237"/>
      <c r="C318" s="291" t="str">
        <f>IF(B318="","",TEXT(B318,"yyyy-mm"))</f>
      </c>
      <c r="D318" s="149"/>
      <c r="E318" s="149"/>
      <c r="F318" s="149"/>
      <c r="G318" s="149"/>
      <c r="H318" s="149"/>
      <c r="I318" s="149"/>
      <c r="J318" s="149"/>
      <c r="K318" s="243"/>
      <c r="L318" s="243"/>
      <c r="M318" s="243"/>
      <c r="N318" s="299" t="str">
        <f>IF(OR(K318="",L318=""),"",L318-K318)</f>
      </c>
      <c r="O318" s="300" t="str">
        <f>IFERROR(N318/K318,"")</f>
      </c>
      <c r="P318" s="301" t="str">
        <f>IF(N318="","",IF(OR(H318="収益",H318="キャッシュイン"),IF(N318&gt;=0,"有利","不利"),IF(N318&lt;=0,"有利","不利")))</f>
      </c>
      <c r="Q318" s="149"/>
      <c r="R318" s="149"/>
      <c r="S318" s="315"/>
      <c r="T318" s="315"/>
      <c r="U318" s="149"/>
      <c r="V318" s="249"/>
    </row>
    <row r="319" ht="20" customHeight="true">
      <c r="A319" s="285" t="str">
        <f>IF(B319="","",ROW()-5)</f>
      </c>
      <c r="B319" s="237"/>
      <c r="C319" s="291" t="str">
        <f>IF(B319="","",TEXT(B319,"yyyy-mm"))</f>
      </c>
      <c r="D319" s="149"/>
      <c r="E319" s="149"/>
      <c r="F319" s="149"/>
      <c r="G319" s="149"/>
      <c r="H319" s="149"/>
      <c r="I319" s="149"/>
      <c r="J319" s="149"/>
      <c r="K319" s="243"/>
      <c r="L319" s="243"/>
      <c r="M319" s="243"/>
      <c r="N319" s="299" t="str">
        <f>IF(OR(K319="",L319=""),"",L319-K319)</f>
      </c>
      <c r="O319" s="300" t="str">
        <f>IFERROR(N319/K319,"")</f>
      </c>
      <c r="P319" s="301" t="str">
        <f>IF(N319="","",IF(OR(H319="収益",H319="キャッシュイン"),IF(N319&gt;=0,"有利","不利"),IF(N319&lt;=0,"有利","不利")))</f>
      </c>
      <c r="Q319" s="149"/>
      <c r="R319" s="149"/>
      <c r="S319" s="315"/>
      <c r="T319" s="315"/>
      <c r="U319" s="149"/>
      <c r="V319" s="249"/>
    </row>
    <row r="320" ht="20" customHeight="true">
      <c r="A320" s="285" t="str">
        <f>IF(B320="","",ROW()-5)</f>
      </c>
      <c r="B320" s="237"/>
      <c r="C320" s="291" t="str">
        <f>IF(B320="","",TEXT(B320,"yyyy-mm"))</f>
      </c>
      <c r="D320" s="149"/>
      <c r="E320" s="149"/>
      <c r="F320" s="149"/>
      <c r="G320" s="149"/>
      <c r="H320" s="149"/>
      <c r="I320" s="149"/>
      <c r="J320" s="149"/>
      <c r="K320" s="243"/>
      <c r="L320" s="243"/>
      <c r="M320" s="243"/>
      <c r="N320" s="299" t="str">
        <f>IF(OR(K320="",L320=""),"",L320-K320)</f>
      </c>
      <c r="O320" s="300" t="str">
        <f>IFERROR(N320/K320,"")</f>
      </c>
      <c r="P320" s="301" t="str">
        <f>IF(N320="","",IF(OR(H320="収益",H320="キャッシュイン"),IF(N320&gt;=0,"有利","不利"),IF(N320&lt;=0,"有利","不利")))</f>
      </c>
      <c r="Q320" s="149"/>
      <c r="R320" s="149"/>
      <c r="S320" s="315"/>
      <c r="T320" s="315"/>
      <c r="U320" s="149"/>
      <c r="V320" s="249"/>
    </row>
    <row r="321" ht="20" customHeight="true">
      <c r="A321" s="285" t="str">
        <f>IF(B321="","",ROW()-5)</f>
      </c>
      <c r="B321" s="237"/>
      <c r="C321" s="291" t="str">
        <f>IF(B321="","",TEXT(B321,"yyyy-mm"))</f>
      </c>
      <c r="D321" s="149"/>
      <c r="E321" s="149"/>
      <c r="F321" s="149"/>
      <c r="G321" s="149"/>
      <c r="H321" s="149"/>
      <c r="I321" s="149"/>
      <c r="J321" s="149"/>
      <c r="K321" s="243"/>
      <c r="L321" s="243"/>
      <c r="M321" s="243"/>
      <c r="N321" s="299" t="str">
        <f>IF(OR(K321="",L321=""),"",L321-K321)</f>
      </c>
      <c r="O321" s="300" t="str">
        <f>IFERROR(N321/K321,"")</f>
      </c>
      <c r="P321" s="301" t="str">
        <f>IF(N321="","",IF(OR(H321="収益",H321="キャッシュイン"),IF(N321&gt;=0,"有利","不利"),IF(N321&lt;=0,"有利","不利")))</f>
      </c>
      <c r="Q321" s="149"/>
      <c r="R321" s="149"/>
      <c r="S321" s="315"/>
      <c r="T321" s="315"/>
      <c r="U321" s="149"/>
      <c r="V321" s="249"/>
    </row>
    <row r="322" ht="20" customHeight="true">
      <c r="A322" s="285" t="str">
        <f>IF(B322="","",ROW()-5)</f>
      </c>
      <c r="B322" s="237"/>
      <c r="C322" s="291" t="str">
        <f>IF(B322="","",TEXT(B322,"yyyy-mm"))</f>
      </c>
      <c r="D322" s="149"/>
      <c r="E322" s="149"/>
      <c r="F322" s="149"/>
      <c r="G322" s="149"/>
      <c r="H322" s="149"/>
      <c r="I322" s="149"/>
      <c r="J322" s="149"/>
      <c r="K322" s="243"/>
      <c r="L322" s="243"/>
      <c r="M322" s="243"/>
      <c r="N322" s="299" t="str">
        <f>IF(OR(K322="",L322=""),"",L322-K322)</f>
      </c>
      <c r="O322" s="300" t="str">
        <f>IFERROR(N322/K322,"")</f>
      </c>
      <c r="P322" s="301" t="str">
        <f>IF(N322="","",IF(OR(H322="収益",H322="キャッシュイン"),IF(N322&gt;=0,"有利","不利"),IF(N322&lt;=0,"有利","不利")))</f>
      </c>
      <c r="Q322" s="149"/>
      <c r="R322" s="149"/>
      <c r="S322" s="315"/>
      <c r="T322" s="315"/>
      <c r="U322" s="149"/>
      <c r="V322" s="249"/>
    </row>
    <row r="323" ht="20" customHeight="true">
      <c r="A323" s="285" t="str">
        <f>IF(B323="","",ROW()-5)</f>
      </c>
      <c r="B323" s="237"/>
      <c r="C323" s="291" t="str">
        <f>IF(B323="","",TEXT(B323,"yyyy-mm"))</f>
      </c>
      <c r="D323" s="149"/>
      <c r="E323" s="149"/>
      <c r="F323" s="149"/>
      <c r="G323" s="149"/>
      <c r="H323" s="149"/>
      <c r="I323" s="149"/>
      <c r="J323" s="149"/>
      <c r="K323" s="243"/>
      <c r="L323" s="243"/>
      <c r="M323" s="243"/>
      <c r="N323" s="299" t="str">
        <f>IF(OR(K323="",L323=""),"",L323-K323)</f>
      </c>
      <c r="O323" s="300" t="str">
        <f>IFERROR(N323/K323,"")</f>
      </c>
      <c r="P323" s="301" t="str">
        <f>IF(N323="","",IF(OR(H323="収益",H323="キャッシュイン"),IF(N323&gt;=0,"有利","不利"),IF(N323&lt;=0,"有利","不利")))</f>
      </c>
      <c r="Q323" s="149"/>
      <c r="R323" s="149"/>
      <c r="S323" s="315"/>
      <c r="T323" s="315"/>
      <c r="U323" s="149"/>
      <c r="V323" s="249"/>
    </row>
    <row r="324" ht="20" customHeight="true">
      <c r="A324" s="285" t="str">
        <f>IF(B324="","",ROW()-5)</f>
      </c>
      <c r="B324" s="237"/>
      <c r="C324" s="291" t="str">
        <f>IF(B324="","",TEXT(B324,"yyyy-mm"))</f>
      </c>
      <c r="D324" s="149"/>
      <c r="E324" s="149"/>
      <c r="F324" s="149"/>
      <c r="G324" s="149"/>
      <c r="H324" s="149"/>
      <c r="I324" s="149"/>
      <c r="J324" s="149"/>
      <c r="K324" s="243"/>
      <c r="L324" s="243"/>
      <c r="M324" s="243"/>
      <c r="N324" s="299" t="str">
        <f>IF(OR(K324="",L324=""),"",L324-K324)</f>
      </c>
      <c r="O324" s="300" t="str">
        <f>IFERROR(N324/K324,"")</f>
      </c>
      <c r="P324" s="301" t="str">
        <f>IF(N324="","",IF(OR(H324="収益",H324="キャッシュイン"),IF(N324&gt;=0,"有利","不利"),IF(N324&lt;=0,"有利","不利")))</f>
      </c>
      <c r="Q324" s="149"/>
      <c r="R324" s="149"/>
      <c r="S324" s="315"/>
      <c r="T324" s="315"/>
      <c r="U324" s="149"/>
      <c r="V324" s="249"/>
    </row>
    <row r="325" ht="20" customHeight="true">
      <c r="A325" s="285" t="str">
        <f>IF(B325="","",ROW()-5)</f>
      </c>
      <c r="B325" s="237"/>
      <c r="C325" s="291" t="str">
        <f>IF(B325="","",TEXT(B325,"yyyy-mm"))</f>
      </c>
      <c r="D325" s="149"/>
      <c r="E325" s="149"/>
      <c r="F325" s="149"/>
      <c r="G325" s="149"/>
      <c r="H325" s="149"/>
      <c r="I325" s="149"/>
      <c r="J325" s="149"/>
      <c r="K325" s="243"/>
      <c r="L325" s="243"/>
      <c r="M325" s="243"/>
      <c r="N325" s="299" t="str">
        <f>IF(OR(K325="",L325=""),"",L325-K325)</f>
      </c>
      <c r="O325" s="300" t="str">
        <f>IFERROR(N325/K325,"")</f>
      </c>
      <c r="P325" s="301" t="str">
        <f>IF(N325="","",IF(OR(H325="収益",H325="キャッシュイン"),IF(N325&gt;=0,"有利","不利"),IF(N325&lt;=0,"有利","不利")))</f>
      </c>
      <c r="Q325" s="149"/>
      <c r="R325" s="149"/>
      <c r="S325" s="315"/>
      <c r="T325" s="315"/>
      <c r="U325" s="149"/>
      <c r="V325" s="249"/>
    </row>
    <row r="326" ht="20" customHeight="true">
      <c r="A326" s="285" t="str">
        <f>IF(B326="","",ROW()-5)</f>
      </c>
      <c r="B326" s="237"/>
      <c r="C326" s="291" t="str">
        <f>IF(B326="","",TEXT(B326,"yyyy-mm"))</f>
      </c>
      <c r="D326" s="149"/>
      <c r="E326" s="149"/>
      <c r="F326" s="149"/>
      <c r="G326" s="149"/>
      <c r="H326" s="149"/>
      <c r="I326" s="149"/>
      <c r="J326" s="149"/>
      <c r="K326" s="243"/>
      <c r="L326" s="243"/>
      <c r="M326" s="243"/>
      <c r="N326" s="299" t="str">
        <f>IF(OR(K326="",L326=""),"",L326-K326)</f>
      </c>
      <c r="O326" s="300" t="str">
        <f>IFERROR(N326/K326,"")</f>
      </c>
      <c r="P326" s="301" t="str">
        <f>IF(N326="","",IF(OR(H326="収益",H326="キャッシュイン"),IF(N326&gt;=0,"有利","不利"),IF(N326&lt;=0,"有利","不利")))</f>
      </c>
      <c r="Q326" s="149"/>
      <c r="R326" s="149"/>
      <c r="S326" s="315"/>
      <c r="T326" s="315"/>
      <c r="U326" s="149"/>
      <c r="V326" s="249"/>
    </row>
    <row r="327" ht="20" customHeight="true">
      <c r="A327" s="285" t="str">
        <f>IF(B327="","",ROW()-5)</f>
      </c>
      <c r="B327" s="237"/>
      <c r="C327" s="291" t="str">
        <f>IF(B327="","",TEXT(B327,"yyyy-mm"))</f>
      </c>
      <c r="D327" s="149"/>
      <c r="E327" s="149"/>
      <c r="F327" s="149"/>
      <c r="G327" s="149"/>
      <c r="H327" s="149"/>
      <c r="I327" s="149"/>
      <c r="J327" s="149"/>
      <c r="K327" s="243"/>
      <c r="L327" s="243"/>
      <c r="M327" s="243"/>
      <c r="N327" s="299" t="str">
        <f>IF(OR(K327="",L327=""),"",L327-K327)</f>
      </c>
      <c r="O327" s="300" t="str">
        <f>IFERROR(N327/K327,"")</f>
      </c>
      <c r="P327" s="301" t="str">
        <f>IF(N327="","",IF(OR(H327="収益",H327="キャッシュイン"),IF(N327&gt;=0,"有利","不利"),IF(N327&lt;=0,"有利","不利")))</f>
      </c>
      <c r="Q327" s="149"/>
      <c r="R327" s="149"/>
      <c r="S327" s="315"/>
      <c r="T327" s="315"/>
      <c r="U327" s="149"/>
      <c r="V327" s="249"/>
    </row>
    <row r="328" ht="20" customHeight="true">
      <c r="A328" s="285" t="str">
        <f>IF(B328="","",ROW()-5)</f>
      </c>
      <c r="B328" s="237"/>
      <c r="C328" s="291" t="str">
        <f>IF(B328="","",TEXT(B328,"yyyy-mm"))</f>
      </c>
      <c r="D328" s="149"/>
      <c r="E328" s="149"/>
      <c r="F328" s="149"/>
      <c r="G328" s="149"/>
      <c r="H328" s="149"/>
      <c r="I328" s="149"/>
      <c r="J328" s="149"/>
      <c r="K328" s="243"/>
      <c r="L328" s="243"/>
      <c r="M328" s="243"/>
      <c r="N328" s="299" t="str">
        <f>IF(OR(K328="",L328=""),"",L328-K328)</f>
      </c>
      <c r="O328" s="300" t="str">
        <f>IFERROR(N328/K328,"")</f>
      </c>
      <c r="P328" s="301" t="str">
        <f>IF(N328="","",IF(OR(H328="収益",H328="キャッシュイン"),IF(N328&gt;=0,"有利","不利"),IF(N328&lt;=0,"有利","不利")))</f>
      </c>
      <c r="Q328" s="149"/>
      <c r="R328" s="149"/>
      <c r="S328" s="315"/>
      <c r="T328" s="315"/>
      <c r="U328" s="149"/>
      <c r="V328" s="249"/>
    </row>
    <row r="329" ht="20" customHeight="true">
      <c r="A329" s="285" t="str">
        <f>IF(B329="","",ROW()-5)</f>
      </c>
      <c r="B329" s="237"/>
      <c r="C329" s="291" t="str">
        <f>IF(B329="","",TEXT(B329,"yyyy-mm"))</f>
      </c>
      <c r="D329" s="149"/>
      <c r="E329" s="149"/>
      <c r="F329" s="149"/>
      <c r="G329" s="149"/>
      <c r="H329" s="149"/>
      <c r="I329" s="149"/>
      <c r="J329" s="149"/>
      <c r="K329" s="243"/>
      <c r="L329" s="243"/>
      <c r="M329" s="243"/>
      <c r="N329" s="299" t="str">
        <f>IF(OR(K329="",L329=""),"",L329-K329)</f>
      </c>
      <c r="O329" s="300" t="str">
        <f>IFERROR(N329/K329,"")</f>
      </c>
      <c r="P329" s="301" t="str">
        <f>IF(N329="","",IF(OR(H329="収益",H329="キャッシュイン"),IF(N329&gt;=0,"有利","不利"),IF(N329&lt;=0,"有利","不利")))</f>
      </c>
      <c r="Q329" s="149"/>
      <c r="R329" s="149"/>
      <c r="S329" s="315"/>
      <c r="T329" s="315"/>
      <c r="U329" s="149"/>
      <c r="V329" s="249"/>
    </row>
    <row r="330" ht="20" customHeight="true">
      <c r="A330" s="285" t="str">
        <f>IF(B330="","",ROW()-5)</f>
      </c>
      <c r="B330" s="237"/>
      <c r="C330" s="291" t="str">
        <f>IF(B330="","",TEXT(B330,"yyyy-mm"))</f>
      </c>
      <c r="D330" s="149"/>
      <c r="E330" s="149"/>
      <c r="F330" s="149"/>
      <c r="G330" s="149"/>
      <c r="H330" s="149"/>
      <c r="I330" s="149"/>
      <c r="J330" s="149"/>
      <c r="K330" s="243"/>
      <c r="L330" s="243"/>
      <c r="M330" s="243"/>
      <c r="N330" s="299" t="str">
        <f>IF(OR(K330="",L330=""),"",L330-K330)</f>
      </c>
      <c r="O330" s="300" t="str">
        <f>IFERROR(N330/K330,"")</f>
      </c>
      <c r="P330" s="301" t="str">
        <f>IF(N330="","",IF(OR(H330="収益",H330="キャッシュイン"),IF(N330&gt;=0,"有利","不利"),IF(N330&lt;=0,"有利","不利")))</f>
      </c>
      <c r="Q330" s="149"/>
      <c r="R330" s="149"/>
      <c r="S330" s="315"/>
      <c r="T330" s="315"/>
      <c r="U330" s="149"/>
      <c r="V330" s="249"/>
    </row>
    <row r="331" ht="20" customHeight="true">
      <c r="A331" s="285" t="str">
        <f>IF(B331="","",ROW()-5)</f>
      </c>
      <c r="B331" s="237"/>
      <c r="C331" s="291" t="str">
        <f>IF(B331="","",TEXT(B331,"yyyy-mm"))</f>
      </c>
      <c r="D331" s="149"/>
      <c r="E331" s="149"/>
      <c r="F331" s="149"/>
      <c r="G331" s="149"/>
      <c r="H331" s="149"/>
      <c r="I331" s="149"/>
      <c r="J331" s="149"/>
      <c r="K331" s="243"/>
      <c r="L331" s="243"/>
      <c r="M331" s="243"/>
      <c r="N331" s="299" t="str">
        <f>IF(OR(K331="",L331=""),"",L331-K331)</f>
      </c>
      <c r="O331" s="300" t="str">
        <f>IFERROR(N331/K331,"")</f>
      </c>
      <c r="P331" s="301" t="str">
        <f>IF(N331="","",IF(OR(H331="収益",H331="キャッシュイン"),IF(N331&gt;=0,"有利","不利"),IF(N331&lt;=0,"有利","不利")))</f>
      </c>
      <c r="Q331" s="149"/>
      <c r="R331" s="149"/>
      <c r="S331" s="315"/>
      <c r="T331" s="315"/>
      <c r="U331" s="149"/>
      <c r="V331" s="249"/>
    </row>
    <row r="332" ht="20" customHeight="true">
      <c r="A332" s="285" t="str">
        <f>IF(B332="","",ROW()-5)</f>
      </c>
      <c r="B332" s="237"/>
      <c r="C332" s="291" t="str">
        <f>IF(B332="","",TEXT(B332,"yyyy-mm"))</f>
      </c>
      <c r="D332" s="149"/>
      <c r="E332" s="149"/>
      <c r="F332" s="149"/>
      <c r="G332" s="149"/>
      <c r="H332" s="149"/>
      <c r="I332" s="149"/>
      <c r="J332" s="149"/>
      <c r="K332" s="243"/>
      <c r="L332" s="243"/>
      <c r="M332" s="243"/>
      <c r="N332" s="299" t="str">
        <f>IF(OR(K332="",L332=""),"",L332-K332)</f>
      </c>
      <c r="O332" s="300" t="str">
        <f>IFERROR(N332/K332,"")</f>
      </c>
      <c r="P332" s="301" t="str">
        <f>IF(N332="","",IF(OR(H332="収益",H332="キャッシュイン"),IF(N332&gt;=0,"有利","不利"),IF(N332&lt;=0,"有利","不利")))</f>
      </c>
      <c r="Q332" s="149"/>
      <c r="R332" s="149"/>
      <c r="S332" s="315"/>
      <c r="T332" s="315"/>
      <c r="U332" s="149"/>
      <c r="V332" s="249"/>
    </row>
    <row r="333" ht="20" customHeight="true">
      <c r="A333" s="285" t="str">
        <f>IF(B333="","",ROW()-5)</f>
      </c>
      <c r="B333" s="237"/>
      <c r="C333" s="291" t="str">
        <f>IF(B333="","",TEXT(B333,"yyyy-mm"))</f>
      </c>
      <c r="D333" s="149"/>
      <c r="E333" s="149"/>
      <c r="F333" s="149"/>
      <c r="G333" s="149"/>
      <c r="H333" s="149"/>
      <c r="I333" s="149"/>
      <c r="J333" s="149"/>
      <c r="K333" s="243"/>
      <c r="L333" s="243"/>
      <c r="M333" s="243"/>
      <c r="N333" s="299" t="str">
        <f>IF(OR(K333="",L333=""),"",L333-K333)</f>
      </c>
      <c r="O333" s="300" t="str">
        <f>IFERROR(N333/K333,"")</f>
      </c>
      <c r="P333" s="301" t="str">
        <f>IF(N333="","",IF(OR(H333="収益",H333="キャッシュイン"),IF(N333&gt;=0,"有利","不利"),IF(N333&lt;=0,"有利","不利")))</f>
      </c>
      <c r="Q333" s="149"/>
      <c r="R333" s="149"/>
      <c r="S333" s="315"/>
      <c r="T333" s="315"/>
      <c r="U333" s="149"/>
      <c r="V333" s="249"/>
    </row>
    <row r="334" ht="20" customHeight="true">
      <c r="A334" s="285" t="str">
        <f>IF(B334="","",ROW()-5)</f>
      </c>
      <c r="B334" s="237"/>
      <c r="C334" s="291" t="str">
        <f>IF(B334="","",TEXT(B334,"yyyy-mm"))</f>
      </c>
      <c r="D334" s="149"/>
      <c r="E334" s="149"/>
      <c r="F334" s="149"/>
      <c r="G334" s="149"/>
      <c r="H334" s="149"/>
      <c r="I334" s="149"/>
      <c r="J334" s="149"/>
      <c r="K334" s="243"/>
      <c r="L334" s="243"/>
      <c r="M334" s="243"/>
      <c r="N334" s="299" t="str">
        <f>IF(OR(K334="",L334=""),"",L334-K334)</f>
      </c>
      <c r="O334" s="300" t="str">
        <f>IFERROR(N334/K334,"")</f>
      </c>
      <c r="P334" s="301" t="str">
        <f>IF(N334="","",IF(OR(H334="収益",H334="キャッシュイン"),IF(N334&gt;=0,"有利","不利"),IF(N334&lt;=0,"有利","不利")))</f>
      </c>
      <c r="Q334" s="149"/>
      <c r="R334" s="149"/>
      <c r="S334" s="315"/>
      <c r="T334" s="315"/>
      <c r="U334" s="149"/>
      <c r="V334" s="249"/>
    </row>
    <row r="335" ht="20" customHeight="true">
      <c r="A335" s="285" t="str">
        <f>IF(B335="","",ROW()-5)</f>
      </c>
      <c r="B335" s="237"/>
      <c r="C335" s="291" t="str">
        <f>IF(B335="","",TEXT(B335,"yyyy-mm"))</f>
      </c>
      <c r="D335" s="149"/>
      <c r="E335" s="149"/>
      <c r="F335" s="149"/>
      <c r="G335" s="149"/>
      <c r="H335" s="149"/>
      <c r="I335" s="149"/>
      <c r="J335" s="149"/>
      <c r="K335" s="243"/>
      <c r="L335" s="243"/>
      <c r="M335" s="243"/>
      <c r="N335" s="299" t="str">
        <f>IF(OR(K335="",L335=""),"",L335-K335)</f>
      </c>
      <c r="O335" s="300" t="str">
        <f>IFERROR(N335/K335,"")</f>
      </c>
      <c r="P335" s="301" t="str">
        <f>IF(N335="","",IF(OR(H335="収益",H335="キャッシュイン"),IF(N335&gt;=0,"有利","不利"),IF(N335&lt;=0,"有利","不利")))</f>
      </c>
      <c r="Q335" s="149"/>
      <c r="R335" s="149"/>
      <c r="S335" s="315"/>
      <c r="T335" s="315"/>
      <c r="U335" s="149"/>
      <c r="V335" s="249"/>
    </row>
    <row r="336" ht="20" customHeight="true">
      <c r="A336" s="285" t="str">
        <f>IF(B336="","",ROW()-5)</f>
      </c>
      <c r="B336" s="237"/>
      <c r="C336" s="291" t="str">
        <f>IF(B336="","",TEXT(B336,"yyyy-mm"))</f>
      </c>
      <c r="D336" s="149"/>
      <c r="E336" s="149"/>
      <c r="F336" s="149"/>
      <c r="G336" s="149"/>
      <c r="H336" s="149"/>
      <c r="I336" s="149"/>
      <c r="J336" s="149"/>
      <c r="K336" s="243"/>
      <c r="L336" s="243"/>
      <c r="M336" s="243"/>
      <c r="N336" s="299" t="str">
        <f>IF(OR(K336="",L336=""),"",L336-K336)</f>
      </c>
      <c r="O336" s="300" t="str">
        <f>IFERROR(N336/K336,"")</f>
      </c>
      <c r="P336" s="301" t="str">
        <f>IF(N336="","",IF(OR(H336="収益",H336="キャッシュイン"),IF(N336&gt;=0,"有利","不利"),IF(N336&lt;=0,"有利","不利")))</f>
      </c>
      <c r="Q336" s="149"/>
      <c r="R336" s="149"/>
      <c r="S336" s="315"/>
      <c r="T336" s="315"/>
      <c r="U336" s="149"/>
      <c r="V336" s="249"/>
    </row>
    <row r="337" ht="20" customHeight="true">
      <c r="A337" s="285" t="str">
        <f>IF(B337="","",ROW()-5)</f>
      </c>
      <c r="B337" s="237"/>
      <c r="C337" s="291" t="str">
        <f>IF(B337="","",TEXT(B337,"yyyy-mm"))</f>
      </c>
      <c r="D337" s="149"/>
      <c r="E337" s="149"/>
      <c r="F337" s="149"/>
      <c r="G337" s="149"/>
      <c r="H337" s="149"/>
      <c r="I337" s="149"/>
      <c r="J337" s="149"/>
      <c r="K337" s="243"/>
      <c r="L337" s="243"/>
      <c r="M337" s="243"/>
      <c r="N337" s="299" t="str">
        <f>IF(OR(K337="",L337=""),"",L337-K337)</f>
      </c>
      <c r="O337" s="300" t="str">
        <f>IFERROR(N337/K337,"")</f>
      </c>
      <c r="P337" s="301" t="str">
        <f>IF(N337="","",IF(OR(H337="収益",H337="キャッシュイン"),IF(N337&gt;=0,"有利","不利"),IF(N337&lt;=0,"有利","不利")))</f>
      </c>
      <c r="Q337" s="149"/>
      <c r="R337" s="149"/>
      <c r="S337" s="315"/>
      <c r="T337" s="315"/>
      <c r="U337" s="149"/>
      <c r="V337" s="249"/>
    </row>
    <row r="338" ht="20" customHeight="true">
      <c r="A338" s="285" t="str">
        <f>IF(B338="","",ROW()-5)</f>
      </c>
      <c r="B338" s="237"/>
      <c r="C338" s="291" t="str">
        <f>IF(B338="","",TEXT(B338,"yyyy-mm"))</f>
      </c>
      <c r="D338" s="149"/>
      <c r="E338" s="149"/>
      <c r="F338" s="149"/>
      <c r="G338" s="149"/>
      <c r="H338" s="149"/>
      <c r="I338" s="149"/>
      <c r="J338" s="149"/>
      <c r="K338" s="243"/>
      <c r="L338" s="243"/>
      <c r="M338" s="243"/>
      <c r="N338" s="299" t="str">
        <f>IF(OR(K338="",L338=""),"",L338-K338)</f>
      </c>
      <c r="O338" s="300" t="str">
        <f>IFERROR(N338/K338,"")</f>
      </c>
      <c r="P338" s="301" t="str">
        <f>IF(N338="","",IF(OR(H338="収益",H338="キャッシュイン"),IF(N338&gt;=0,"有利","不利"),IF(N338&lt;=0,"有利","不利")))</f>
      </c>
      <c r="Q338" s="149"/>
      <c r="R338" s="149"/>
      <c r="S338" s="315"/>
      <c r="T338" s="315"/>
      <c r="U338" s="149"/>
      <c r="V338" s="249"/>
    </row>
    <row r="339" ht="20" customHeight="true">
      <c r="A339" s="285" t="str">
        <f>IF(B339="","",ROW()-5)</f>
      </c>
      <c r="B339" s="237"/>
      <c r="C339" s="291" t="str">
        <f>IF(B339="","",TEXT(B339,"yyyy-mm"))</f>
      </c>
      <c r="D339" s="149"/>
      <c r="E339" s="149"/>
      <c r="F339" s="149"/>
      <c r="G339" s="149"/>
      <c r="H339" s="149"/>
      <c r="I339" s="149"/>
      <c r="J339" s="149"/>
      <c r="K339" s="243"/>
      <c r="L339" s="243"/>
      <c r="M339" s="243"/>
      <c r="N339" s="299" t="str">
        <f>IF(OR(K339="",L339=""),"",L339-K339)</f>
      </c>
      <c r="O339" s="300" t="str">
        <f>IFERROR(N339/K339,"")</f>
      </c>
      <c r="P339" s="301" t="str">
        <f>IF(N339="","",IF(OR(H339="収益",H339="キャッシュイン"),IF(N339&gt;=0,"有利","不利"),IF(N339&lt;=0,"有利","不利")))</f>
      </c>
      <c r="Q339" s="149"/>
      <c r="R339" s="149"/>
      <c r="S339" s="315"/>
      <c r="T339" s="315"/>
      <c r="U339" s="149"/>
      <c r="V339" s="249"/>
    </row>
    <row r="340" ht="20" customHeight="true">
      <c r="A340" s="285" t="str">
        <f>IF(B340="","",ROW()-5)</f>
      </c>
      <c r="B340" s="237"/>
      <c r="C340" s="291" t="str">
        <f>IF(B340="","",TEXT(B340,"yyyy-mm"))</f>
      </c>
      <c r="D340" s="149"/>
      <c r="E340" s="149"/>
      <c r="F340" s="149"/>
      <c r="G340" s="149"/>
      <c r="H340" s="149"/>
      <c r="I340" s="149"/>
      <c r="J340" s="149"/>
      <c r="K340" s="243"/>
      <c r="L340" s="243"/>
      <c r="M340" s="243"/>
      <c r="N340" s="299" t="str">
        <f>IF(OR(K340="",L340=""),"",L340-K340)</f>
      </c>
      <c r="O340" s="300" t="str">
        <f>IFERROR(N340/K340,"")</f>
      </c>
      <c r="P340" s="301" t="str">
        <f>IF(N340="","",IF(OR(H340="収益",H340="キャッシュイン"),IF(N340&gt;=0,"有利","不利"),IF(N340&lt;=0,"有利","不利")))</f>
      </c>
      <c r="Q340" s="149"/>
      <c r="R340" s="149"/>
      <c r="S340" s="315"/>
      <c r="T340" s="315"/>
      <c r="U340" s="149"/>
      <c r="V340" s="249"/>
    </row>
    <row r="341" ht="20" customHeight="true">
      <c r="A341" s="285" t="str">
        <f>IF(B341="","",ROW()-5)</f>
      </c>
      <c r="B341" s="237"/>
      <c r="C341" s="291" t="str">
        <f>IF(B341="","",TEXT(B341,"yyyy-mm"))</f>
      </c>
      <c r="D341" s="149"/>
      <c r="E341" s="149"/>
      <c r="F341" s="149"/>
      <c r="G341" s="149"/>
      <c r="H341" s="149"/>
      <c r="I341" s="149"/>
      <c r="J341" s="149"/>
      <c r="K341" s="243"/>
      <c r="L341" s="243"/>
      <c r="M341" s="243"/>
      <c r="N341" s="299" t="str">
        <f>IF(OR(K341="",L341=""),"",L341-K341)</f>
      </c>
      <c r="O341" s="300" t="str">
        <f>IFERROR(N341/K341,"")</f>
      </c>
      <c r="P341" s="301" t="str">
        <f>IF(N341="","",IF(OR(H341="収益",H341="キャッシュイン"),IF(N341&gt;=0,"有利","不利"),IF(N341&lt;=0,"有利","不利")))</f>
      </c>
      <c r="Q341" s="149"/>
      <c r="R341" s="149"/>
      <c r="S341" s="315"/>
      <c r="T341" s="315"/>
      <c r="U341" s="149"/>
      <c r="V341" s="249"/>
    </row>
    <row r="342" ht="20" customHeight="true">
      <c r="A342" s="285" t="str">
        <f>IF(B342="","",ROW()-5)</f>
      </c>
      <c r="B342" s="237"/>
      <c r="C342" s="291" t="str">
        <f>IF(B342="","",TEXT(B342,"yyyy-mm"))</f>
      </c>
      <c r="D342" s="149"/>
      <c r="E342" s="149"/>
      <c r="F342" s="149"/>
      <c r="G342" s="149"/>
      <c r="H342" s="149"/>
      <c r="I342" s="149"/>
      <c r="J342" s="149"/>
      <c r="K342" s="243"/>
      <c r="L342" s="243"/>
      <c r="M342" s="243"/>
      <c r="N342" s="299" t="str">
        <f>IF(OR(K342="",L342=""),"",L342-K342)</f>
      </c>
      <c r="O342" s="300" t="str">
        <f>IFERROR(N342/K342,"")</f>
      </c>
      <c r="P342" s="301" t="str">
        <f>IF(N342="","",IF(OR(H342="収益",H342="キャッシュイン"),IF(N342&gt;=0,"有利","不利"),IF(N342&lt;=0,"有利","不利")))</f>
      </c>
      <c r="Q342" s="149"/>
      <c r="R342" s="149"/>
      <c r="S342" s="315"/>
      <c r="T342" s="315"/>
      <c r="U342" s="149"/>
      <c r="V342" s="249"/>
    </row>
    <row r="343" ht="20" customHeight="true">
      <c r="A343" s="285" t="str">
        <f>IF(B343="","",ROW()-5)</f>
      </c>
      <c r="B343" s="237"/>
      <c r="C343" s="291" t="str">
        <f>IF(B343="","",TEXT(B343,"yyyy-mm"))</f>
      </c>
      <c r="D343" s="149"/>
      <c r="E343" s="149"/>
      <c r="F343" s="149"/>
      <c r="G343" s="149"/>
      <c r="H343" s="149"/>
      <c r="I343" s="149"/>
      <c r="J343" s="149"/>
      <c r="K343" s="243"/>
      <c r="L343" s="243"/>
      <c r="M343" s="243"/>
      <c r="N343" s="299" t="str">
        <f>IF(OR(K343="",L343=""),"",L343-K343)</f>
      </c>
      <c r="O343" s="300" t="str">
        <f>IFERROR(N343/K343,"")</f>
      </c>
      <c r="P343" s="301" t="str">
        <f>IF(N343="","",IF(OR(H343="収益",H343="キャッシュイン"),IF(N343&gt;=0,"有利","不利"),IF(N343&lt;=0,"有利","不利")))</f>
      </c>
      <c r="Q343" s="149"/>
      <c r="R343" s="149"/>
      <c r="S343" s="315"/>
      <c r="T343" s="315"/>
      <c r="U343" s="149"/>
      <c r="V343" s="249"/>
    </row>
    <row r="344" ht="20" customHeight="true">
      <c r="A344" s="285" t="str">
        <f>IF(B344="","",ROW()-5)</f>
      </c>
      <c r="B344" s="237"/>
      <c r="C344" s="291" t="str">
        <f>IF(B344="","",TEXT(B344,"yyyy-mm"))</f>
      </c>
      <c r="D344" s="149"/>
      <c r="E344" s="149"/>
      <c r="F344" s="149"/>
      <c r="G344" s="149"/>
      <c r="H344" s="149"/>
      <c r="I344" s="149"/>
      <c r="J344" s="149"/>
      <c r="K344" s="243"/>
      <c r="L344" s="243"/>
      <c r="M344" s="243"/>
      <c r="N344" s="299" t="str">
        <f>IF(OR(K344="",L344=""),"",L344-K344)</f>
      </c>
      <c r="O344" s="300" t="str">
        <f>IFERROR(N344/K344,"")</f>
      </c>
      <c r="P344" s="301" t="str">
        <f>IF(N344="","",IF(OR(H344="収益",H344="キャッシュイン"),IF(N344&gt;=0,"有利","不利"),IF(N344&lt;=0,"有利","不利")))</f>
      </c>
      <c r="Q344" s="149"/>
      <c r="R344" s="149"/>
      <c r="S344" s="315"/>
      <c r="T344" s="315"/>
      <c r="U344" s="149"/>
      <c r="V344" s="249"/>
    </row>
    <row r="345" ht="20" customHeight="true">
      <c r="A345" s="285" t="str">
        <f>IF(B345="","",ROW()-5)</f>
      </c>
      <c r="B345" s="237"/>
      <c r="C345" s="291" t="str">
        <f>IF(B345="","",TEXT(B345,"yyyy-mm"))</f>
      </c>
      <c r="D345" s="149"/>
      <c r="E345" s="149"/>
      <c r="F345" s="149"/>
      <c r="G345" s="149"/>
      <c r="H345" s="149"/>
      <c r="I345" s="149"/>
      <c r="J345" s="149"/>
      <c r="K345" s="243"/>
      <c r="L345" s="243"/>
      <c r="M345" s="243"/>
      <c r="N345" s="299" t="str">
        <f>IF(OR(K345="",L345=""),"",L345-K345)</f>
      </c>
      <c r="O345" s="300" t="str">
        <f>IFERROR(N345/K345,"")</f>
      </c>
      <c r="P345" s="301" t="str">
        <f>IF(N345="","",IF(OR(H345="収益",H345="キャッシュイン"),IF(N345&gt;=0,"有利","不利"),IF(N345&lt;=0,"有利","不利")))</f>
      </c>
      <c r="Q345" s="149"/>
      <c r="R345" s="149"/>
      <c r="S345" s="315"/>
      <c r="T345" s="315"/>
      <c r="U345" s="149"/>
      <c r="V345" s="249"/>
    </row>
    <row r="346" ht="20" customHeight="true">
      <c r="A346" s="285" t="str">
        <f>IF(B346="","",ROW()-5)</f>
      </c>
      <c r="B346" s="237"/>
      <c r="C346" s="291" t="str">
        <f>IF(B346="","",TEXT(B346,"yyyy-mm"))</f>
      </c>
      <c r="D346" s="149"/>
      <c r="E346" s="149"/>
      <c r="F346" s="149"/>
      <c r="G346" s="149"/>
      <c r="H346" s="149"/>
      <c r="I346" s="149"/>
      <c r="J346" s="149"/>
      <c r="K346" s="243"/>
      <c r="L346" s="243"/>
      <c r="M346" s="243"/>
      <c r="N346" s="299" t="str">
        <f>IF(OR(K346="",L346=""),"",L346-K346)</f>
      </c>
      <c r="O346" s="300" t="str">
        <f>IFERROR(N346/K346,"")</f>
      </c>
      <c r="P346" s="301" t="str">
        <f>IF(N346="","",IF(OR(H346="収益",H346="キャッシュイン"),IF(N346&gt;=0,"有利","不利"),IF(N346&lt;=0,"有利","不利")))</f>
      </c>
      <c r="Q346" s="149"/>
      <c r="R346" s="149"/>
      <c r="S346" s="315"/>
      <c r="T346" s="315"/>
      <c r="U346" s="149"/>
      <c r="V346" s="249"/>
    </row>
    <row r="347" ht="20" customHeight="true">
      <c r="A347" s="285" t="str">
        <f>IF(B347="","",ROW()-5)</f>
      </c>
      <c r="B347" s="237"/>
      <c r="C347" s="291" t="str">
        <f>IF(B347="","",TEXT(B347,"yyyy-mm"))</f>
      </c>
      <c r="D347" s="149"/>
      <c r="E347" s="149"/>
      <c r="F347" s="149"/>
      <c r="G347" s="149"/>
      <c r="H347" s="149"/>
      <c r="I347" s="149"/>
      <c r="J347" s="149"/>
      <c r="K347" s="243"/>
      <c r="L347" s="243"/>
      <c r="M347" s="243"/>
      <c r="N347" s="299" t="str">
        <f>IF(OR(K347="",L347=""),"",L347-K347)</f>
      </c>
      <c r="O347" s="300" t="str">
        <f>IFERROR(N347/K347,"")</f>
      </c>
      <c r="P347" s="301" t="str">
        <f>IF(N347="","",IF(OR(H347="収益",H347="キャッシュイン"),IF(N347&gt;=0,"有利","不利"),IF(N347&lt;=0,"有利","不利")))</f>
      </c>
      <c r="Q347" s="149"/>
      <c r="R347" s="149"/>
      <c r="S347" s="315"/>
      <c r="T347" s="315"/>
      <c r="U347" s="149"/>
      <c r="V347" s="249"/>
    </row>
    <row r="348" ht="20" customHeight="true">
      <c r="A348" s="285" t="str">
        <f>IF(B348="","",ROW()-5)</f>
      </c>
      <c r="B348" s="237"/>
      <c r="C348" s="291" t="str">
        <f>IF(B348="","",TEXT(B348,"yyyy-mm"))</f>
      </c>
      <c r="D348" s="149"/>
      <c r="E348" s="149"/>
      <c r="F348" s="149"/>
      <c r="G348" s="149"/>
      <c r="H348" s="149"/>
      <c r="I348" s="149"/>
      <c r="J348" s="149"/>
      <c r="K348" s="243"/>
      <c r="L348" s="243"/>
      <c r="M348" s="243"/>
      <c r="N348" s="299" t="str">
        <f>IF(OR(K348="",L348=""),"",L348-K348)</f>
      </c>
      <c r="O348" s="300" t="str">
        <f>IFERROR(N348/K348,"")</f>
      </c>
      <c r="P348" s="301" t="str">
        <f>IF(N348="","",IF(OR(H348="収益",H348="キャッシュイン"),IF(N348&gt;=0,"有利","不利"),IF(N348&lt;=0,"有利","不利")))</f>
      </c>
      <c r="Q348" s="149"/>
      <c r="R348" s="149"/>
      <c r="S348" s="315"/>
      <c r="T348" s="315"/>
      <c r="U348" s="149"/>
      <c r="V348" s="249"/>
    </row>
    <row r="349" ht="20" customHeight="true">
      <c r="A349" s="285" t="str">
        <f>IF(B349="","",ROW()-5)</f>
      </c>
      <c r="B349" s="237"/>
      <c r="C349" s="291" t="str">
        <f>IF(B349="","",TEXT(B349,"yyyy-mm"))</f>
      </c>
      <c r="D349" s="149"/>
      <c r="E349" s="149"/>
      <c r="F349" s="149"/>
      <c r="G349" s="149"/>
      <c r="H349" s="149"/>
      <c r="I349" s="149"/>
      <c r="J349" s="149"/>
      <c r="K349" s="243"/>
      <c r="L349" s="243"/>
      <c r="M349" s="243"/>
      <c r="N349" s="299" t="str">
        <f>IF(OR(K349="",L349=""),"",L349-K349)</f>
      </c>
      <c r="O349" s="300" t="str">
        <f>IFERROR(N349/K349,"")</f>
      </c>
      <c r="P349" s="301" t="str">
        <f>IF(N349="","",IF(OR(H349="収益",H349="キャッシュイン"),IF(N349&gt;=0,"有利","不利"),IF(N349&lt;=0,"有利","不利")))</f>
      </c>
      <c r="Q349" s="149"/>
      <c r="R349" s="149"/>
      <c r="S349" s="315"/>
      <c r="T349" s="315"/>
      <c r="U349" s="149"/>
      <c r="V349" s="249"/>
    </row>
    <row r="350" ht="20" customHeight="true">
      <c r="A350" s="285" t="str">
        <f>IF(B350="","",ROW()-5)</f>
      </c>
      <c r="B350" s="237"/>
      <c r="C350" s="291" t="str">
        <f>IF(B350="","",TEXT(B350,"yyyy-mm"))</f>
      </c>
      <c r="D350" s="149"/>
      <c r="E350" s="149"/>
      <c r="F350" s="149"/>
      <c r="G350" s="149"/>
      <c r="H350" s="149"/>
      <c r="I350" s="149"/>
      <c r="J350" s="149"/>
      <c r="K350" s="243"/>
      <c r="L350" s="243"/>
      <c r="M350" s="243"/>
      <c r="N350" s="299" t="str">
        <f>IF(OR(K350="",L350=""),"",L350-K350)</f>
      </c>
      <c r="O350" s="300" t="str">
        <f>IFERROR(N350/K350,"")</f>
      </c>
      <c r="P350" s="301" t="str">
        <f>IF(N350="","",IF(OR(H350="収益",H350="キャッシュイン"),IF(N350&gt;=0,"有利","不利"),IF(N350&lt;=0,"有利","不利")))</f>
      </c>
      <c r="Q350" s="149"/>
      <c r="R350" s="149"/>
      <c r="S350" s="315"/>
      <c r="T350" s="315"/>
      <c r="U350" s="149"/>
      <c r="V350" s="249"/>
    </row>
    <row r="351" ht="20" customHeight="true">
      <c r="A351" s="285" t="str">
        <f>IF(B351="","",ROW()-5)</f>
      </c>
      <c r="B351" s="237"/>
      <c r="C351" s="291" t="str">
        <f>IF(B351="","",TEXT(B351,"yyyy-mm"))</f>
      </c>
      <c r="D351" s="149"/>
      <c r="E351" s="149"/>
      <c r="F351" s="149"/>
      <c r="G351" s="149"/>
      <c r="H351" s="149"/>
      <c r="I351" s="149"/>
      <c r="J351" s="149"/>
      <c r="K351" s="243"/>
      <c r="L351" s="243"/>
      <c r="M351" s="243"/>
      <c r="N351" s="299" t="str">
        <f>IF(OR(K351="",L351=""),"",L351-K351)</f>
      </c>
      <c r="O351" s="300" t="str">
        <f>IFERROR(N351/K351,"")</f>
      </c>
      <c r="P351" s="301" t="str">
        <f>IF(N351="","",IF(OR(H351="収益",H351="キャッシュイン"),IF(N351&gt;=0,"有利","不利"),IF(N351&lt;=0,"有利","不利")))</f>
      </c>
      <c r="Q351" s="149"/>
      <c r="R351" s="149"/>
      <c r="S351" s="315"/>
      <c r="T351" s="315"/>
      <c r="U351" s="149"/>
      <c r="V351" s="249"/>
    </row>
    <row r="352" ht="20" customHeight="true">
      <c r="A352" s="285" t="str">
        <f>IF(B352="","",ROW()-5)</f>
      </c>
      <c r="B352" s="237"/>
      <c r="C352" s="291" t="str">
        <f>IF(B352="","",TEXT(B352,"yyyy-mm"))</f>
      </c>
      <c r="D352" s="149"/>
      <c r="E352" s="149"/>
      <c r="F352" s="149"/>
      <c r="G352" s="149"/>
      <c r="H352" s="149"/>
      <c r="I352" s="149"/>
      <c r="J352" s="149"/>
      <c r="K352" s="243"/>
      <c r="L352" s="243"/>
      <c r="M352" s="243"/>
      <c r="N352" s="299" t="str">
        <f>IF(OR(K352="",L352=""),"",L352-K352)</f>
      </c>
      <c r="O352" s="300" t="str">
        <f>IFERROR(N352/K352,"")</f>
      </c>
      <c r="P352" s="301" t="str">
        <f>IF(N352="","",IF(OR(H352="収益",H352="キャッシュイン"),IF(N352&gt;=0,"有利","不利"),IF(N352&lt;=0,"有利","不利")))</f>
      </c>
      <c r="Q352" s="149"/>
      <c r="R352" s="149"/>
      <c r="S352" s="315"/>
      <c r="T352" s="315"/>
      <c r="U352" s="149"/>
      <c r="V352" s="249"/>
    </row>
    <row r="353" ht="20" customHeight="true">
      <c r="A353" s="285" t="str">
        <f>IF(B353="","",ROW()-5)</f>
      </c>
      <c r="B353" s="237"/>
      <c r="C353" s="291" t="str">
        <f>IF(B353="","",TEXT(B353,"yyyy-mm"))</f>
      </c>
      <c r="D353" s="149"/>
      <c r="E353" s="149"/>
      <c r="F353" s="149"/>
      <c r="G353" s="149"/>
      <c r="H353" s="149"/>
      <c r="I353" s="149"/>
      <c r="J353" s="149"/>
      <c r="K353" s="243"/>
      <c r="L353" s="243"/>
      <c r="M353" s="243"/>
      <c r="N353" s="299" t="str">
        <f>IF(OR(K353="",L353=""),"",L353-K353)</f>
      </c>
      <c r="O353" s="300" t="str">
        <f>IFERROR(N353/K353,"")</f>
      </c>
      <c r="P353" s="301" t="str">
        <f>IF(N353="","",IF(OR(H353="収益",H353="キャッシュイン"),IF(N353&gt;=0,"有利","不利"),IF(N353&lt;=0,"有利","不利")))</f>
      </c>
      <c r="Q353" s="149"/>
      <c r="R353" s="149"/>
      <c r="S353" s="315"/>
      <c r="T353" s="315"/>
      <c r="U353" s="149"/>
      <c r="V353" s="249"/>
    </row>
    <row r="354" ht="20" customHeight="true">
      <c r="A354" s="285" t="str">
        <f>IF(B354="","",ROW()-5)</f>
      </c>
      <c r="B354" s="237"/>
      <c r="C354" s="291" t="str">
        <f>IF(B354="","",TEXT(B354,"yyyy-mm"))</f>
      </c>
      <c r="D354" s="149"/>
      <c r="E354" s="149"/>
      <c r="F354" s="149"/>
      <c r="G354" s="149"/>
      <c r="H354" s="149"/>
      <c r="I354" s="149"/>
      <c r="J354" s="149"/>
      <c r="K354" s="243"/>
      <c r="L354" s="243"/>
      <c r="M354" s="243"/>
      <c r="N354" s="299" t="str">
        <f>IF(OR(K354="",L354=""),"",L354-K354)</f>
      </c>
      <c r="O354" s="300" t="str">
        <f>IFERROR(N354/K354,"")</f>
      </c>
      <c r="P354" s="301" t="str">
        <f>IF(N354="","",IF(OR(H354="収益",H354="キャッシュイン"),IF(N354&gt;=0,"有利","不利"),IF(N354&lt;=0,"有利","不利")))</f>
      </c>
      <c r="Q354" s="149"/>
      <c r="R354" s="149"/>
      <c r="S354" s="315"/>
      <c r="T354" s="315"/>
      <c r="U354" s="149"/>
      <c r="V354" s="249"/>
    </row>
    <row r="355" ht="20" customHeight="true">
      <c r="A355" s="285" t="str">
        <f>IF(B355="","",ROW()-5)</f>
      </c>
      <c r="B355" s="237"/>
      <c r="C355" s="291" t="str">
        <f>IF(B355="","",TEXT(B355,"yyyy-mm"))</f>
      </c>
      <c r="D355" s="149"/>
      <c r="E355" s="149"/>
      <c r="F355" s="149"/>
      <c r="G355" s="149"/>
      <c r="H355" s="149"/>
      <c r="I355" s="149"/>
      <c r="J355" s="149"/>
      <c r="K355" s="243"/>
      <c r="L355" s="243"/>
      <c r="M355" s="243"/>
      <c r="N355" s="299" t="str">
        <f>IF(OR(K355="",L355=""),"",L355-K355)</f>
      </c>
      <c r="O355" s="300" t="str">
        <f>IFERROR(N355/K355,"")</f>
      </c>
      <c r="P355" s="301" t="str">
        <f>IF(N355="","",IF(OR(H355="収益",H355="キャッシュイン"),IF(N355&gt;=0,"有利","不利"),IF(N355&lt;=0,"有利","不利")))</f>
      </c>
      <c r="Q355" s="149"/>
      <c r="R355" s="149"/>
      <c r="S355" s="315"/>
      <c r="T355" s="315"/>
      <c r="U355" s="149"/>
      <c r="V355" s="249"/>
    </row>
    <row r="356" ht="20" customHeight="true">
      <c r="A356" s="285" t="str">
        <f>IF(B356="","",ROW()-5)</f>
      </c>
      <c r="B356" s="237"/>
      <c r="C356" s="291" t="str">
        <f>IF(B356="","",TEXT(B356,"yyyy-mm"))</f>
      </c>
      <c r="D356" s="149"/>
      <c r="E356" s="149"/>
      <c r="F356" s="149"/>
      <c r="G356" s="149"/>
      <c r="H356" s="149"/>
      <c r="I356" s="149"/>
      <c r="J356" s="149"/>
      <c r="K356" s="243"/>
      <c r="L356" s="243"/>
      <c r="M356" s="243"/>
      <c r="N356" s="299" t="str">
        <f>IF(OR(K356="",L356=""),"",L356-K356)</f>
      </c>
      <c r="O356" s="300" t="str">
        <f>IFERROR(N356/K356,"")</f>
      </c>
      <c r="P356" s="301" t="str">
        <f>IF(N356="","",IF(OR(H356="収益",H356="キャッシュイン"),IF(N356&gt;=0,"有利","不利"),IF(N356&lt;=0,"有利","不利")))</f>
      </c>
      <c r="Q356" s="149"/>
      <c r="R356" s="149"/>
      <c r="S356" s="315"/>
      <c r="T356" s="315"/>
      <c r="U356" s="149"/>
      <c r="V356" s="249"/>
    </row>
    <row r="357" ht="20" customHeight="true">
      <c r="A357" s="285" t="str">
        <f>IF(B357="","",ROW()-5)</f>
      </c>
      <c r="B357" s="237"/>
      <c r="C357" s="291" t="str">
        <f>IF(B357="","",TEXT(B357,"yyyy-mm"))</f>
      </c>
      <c r="D357" s="149"/>
      <c r="E357" s="149"/>
      <c r="F357" s="149"/>
      <c r="G357" s="149"/>
      <c r="H357" s="149"/>
      <c r="I357" s="149"/>
      <c r="J357" s="149"/>
      <c r="K357" s="243"/>
      <c r="L357" s="243"/>
      <c r="M357" s="243"/>
      <c r="N357" s="299" t="str">
        <f>IF(OR(K357="",L357=""),"",L357-K357)</f>
      </c>
      <c r="O357" s="300" t="str">
        <f>IFERROR(N357/K357,"")</f>
      </c>
      <c r="P357" s="301" t="str">
        <f>IF(N357="","",IF(OR(H357="収益",H357="キャッシュイン"),IF(N357&gt;=0,"有利","不利"),IF(N357&lt;=0,"有利","不利")))</f>
      </c>
      <c r="Q357" s="149"/>
      <c r="R357" s="149"/>
      <c r="S357" s="315"/>
      <c r="T357" s="315"/>
      <c r="U357" s="149"/>
      <c r="V357" s="249"/>
    </row>
    <row r="358" ht="20" customHeight="true">
      <c r="A358" s="285" t="str">
        <f>IF(B358="","",ROW()-5)</f>
      </c>
      <c r="B358" s="237"/>
      <c r="C358" s="291" t="str">
        <f>IF(B358="","",TEXT(B358,"yyyy-mm"))</f>
      </c>
      <c r="D358" s="149"/>
      <c r="E358" s="149"/>
      <c r="F358" s="149"/>
      <c r="G358" s="149"/>
      <c r="H358" s="149"/>
      <c r="I358" s="149"/>
      <c r="J358" s="149"/>
      <c r="K358" s="243"/>
      <c r="L358" s="243"/>
      <c r="M358" s="243"/>
      <c r="N358" s="299" t="str">
        <f>IF(OR(K358="",L358=""),"",L358-K358)</f>
      </c>
      <c r="O358" s="300" t="str">
        <f>IFERROR(N358/K358,"")</f>
      </c>
      <c r="P358" s="301" t="str">
        <f>IF(N358="","",IF(OR(H358="収益",H358="キャッシュイン"),IF(N358&gt;=0,"有利","不利"),IF(N358&lt;=0,"有利","不利")))</f>
      </c>
      <c r="Q358" s="149"/>
      <c r="R358" s="149"/>
      <c r="S358" s="315"/>
      <c r="T358" s="315"/>
      <c r="U358" s="149"/>
      <c r="V358" s="249"/>
    </row>
    <row r="359" ht="20" customHeight="true">
      <c r="A359" s="285" t="str">
        <f>IF(B359="","",ROW()-5)</f>
      </c>
      <c r="B359" s="237"/>
      <c r="C359" s="291" t="str">
        <f>IF(B359="","",TEXT(B359,"yyyy-mm"))</f>
      </c>
      <c r="D359" s="149"/>
      <c r="E359" s="149"/>
      <c r="F359" s="149"/>
      <c r="G359" s="149"/>
      <c r="H359" s="149"/>
      <c r="I359" s="149"/>
      <c r="J359" s="149"/>
      <c r="K359" s="243"/>
      <c r="L359" s="243"/>
      <c r="M359" s="243"/>
      <c r="N359" s="299" t="str">
        <f>IF(OR(K359="",L359=""),"",L359-K359)</f>
      </c>
      <c r="O359" s="300" t="str">
        <f>IFERROR(N359/K359,"")</f>
      </c>
      <c r="P359" s="301" t="str">
        <f>IF(N359="","",IF(OR(H359="収益",H359="キャッシュイン"),IF(N359&gt;=0,"有利","不利"),IF(N359&lt;=0,"有利","不利")))</f>
      </c>
      <c r="Q359" s="149"/>
      <c r="R359" s="149"/>
      <c r="S359" s="315"/>
      <c r="T359" s="315"/>
      <c r="U359" s="149"/>
      <c r="V359" s="249"/>
    </row>
    <row r="360" ht="20" customHeight="true">
      <c r="A360" s="285" t="str">
        <f>IF(B360="","",ROW()-5)</f>
      </c>
      <c r="B360" s="237"/>
      <c r="C360" s="291" t="str">
        <f>IF(B360="","",TEXT(B360,"yyyy-mm"))</f>
      </c>
      <c r="D360" s="149"/>
      <c r="E360" s="149"/>
      <c r="F360" s="149"/>
      <c r="G360" s="149"/>
      <c r="H360" s="149"/>
      <c r="I360" s="149"/>
      <c r="J360" s="149"/>
      <c r="K360" s="243"/>
      <c r="L360" s="243"/>
      <c r="M360" s="243"/>
      <c r="N360" s="299" t="str">
        <f>IF(OR(K360="",L360=""),"",L360-K360)</f>
      </c>
      <c r="O360" s="300" t="str">
        <f>IFERROR(N360/K360,"")</f>
      </c>
      <c r="P360" s="301" t="str">
        <f>IF(N360="","",IF(OR(H360="収益",H360="キャッシュイン"),IF(N360&gt;=0,"有利","不利"),IF(N360&lt;=0,"有利","不利")))</f>
      </c>
      <c r="Q360" s="149"/>
      <c r="R360" s="149"/>
      <c r="S360" s="315"/>
      <c r="T360" s="315"/>
      <c r="U360" s="149"/>
      <c r="V360" s="249"/>
    </row>
    <row r="361" ht="20" customHeight="true">
      <c r="A361" s="285" t="str">
        <f>IF(B361="","",ROW()-5)</f>
      </c>
      <c r="B361" s="237"/>
      <c r="C361" s="291" t="str">
        <f>IF(B361="","",TEXT(B361,"yyyy-mm"))</f>
      </c>
      <c r="D361" s="149"/>
      <c r="E361" s="149"/>
      <c r="F361" s="149"/>
      <c r="G361" s="149"/>
      <c r="H361" s="149"/>
      <c r="I361" s="149"/>
      <c r="J361" s="149"/>
      <c r="K361" s="243"/>
      <c r="L361" s="243"/>
      <c r="M361" s="243"/>
      <c r="N361" s="299" t="str">
        <f>IF(OR(K361="",L361=""),"",L361-K361)</f>
      </c>
      <c r="O361" s="300" t="str">
        <f>IFERROR(N361/K361,"")</f>
      </c>
      <c r="P361" s="301" t="str">
        <f>IF(N361="","",IF(OR(H361="収益",H361="キャッシュイン"),IF(N361&gt;=0,"有利","不利"),IF(N361&lt;=0,"有利","不利")))</f>
      </c>
      <c r="Q361" s="149"/>
      <c r="R361" s="149"/>
      <c r="S361" s="315"/>
      <c r="T361" s="315"/>
      <c r="U361" s="149"/>
      <c r="V361" s="249"/>
    </row>
    <row r="362" ht="20" customHeight="true">
      <c r="A362" s="285" t="str">
        <f>IF(B362="","",ROW()-5)</f>
      </c>
      <c r="B362" s="237"/>
      <c r="C362" s="291" t="str">
        <f>IF(B362="","",TEXT(B362,"yyyy-mm"))</f>
      </c>
      <c r="D362" s="149"/>
      <c r="E362" s="149"/>
      <c r="F362" s="149"/>
      <c r="G362" s="149"/>
      <c r="H362" s="149"/>
      <c r="I362" s="149"/>
      <c r="J362" s="149"/>
      <c r="K362" s="243"/>
      <c r="L362" s="243"/>
      <c r="M362" s="243"/>
      <c r="N362" s="299" t="str">
        <f>IF(OR(K362="",L362=""),"",L362-K362)</f>
      </c>
      <c r="O362" s="300" t="str">
        <f>IFERROR(N362/K362,"")</f>
      </c>
      <c r="P362" s="301" t="str">
        <f>IF(N362="","",IF(OR(H362="収益",H362="キャッシュイン"),IF(N362&gt;=0,"有利","不利"),IF(N362&lt;=0,"有利","不利")))</f>
      </c>
      <c r="Q362" s="149"/>
      <c r="R362" s="149"/>
      <c r="S362" s="315"/>
      <c r="T362" s="315"/>
      <c r="U362" s="149"/>
      <c r="V362" s="249"/>
    </row>
    <row r="363" ht="20" customHeight="true">
      <c r="A363" s="285" t="str">
        <f>IF(B363="","",ROW()-5)</f>
      </c>
      <c r="B363" s="237"/>
      <c r="C363" s="291" t="str">
        <f>IF(B363="","",TEXT(B363,"yyyy-mm"))</f>
      </c>
      <c r="D363" s="149"/>
      <c r="E363" s="149"/>
      <c r="F363" s="149"/>
      <c r="G363" s="149"/>
      <c r="H363" s="149"/>
      <c r="I363" s="149"/>
      <c r="J363" s="149"/>
      <c r="K363" s="243"/>
      <c r="L363" s="243"/>
      <c r="M363" s="243"/>
      <c r="N363" s="299" t="str">
        <f>IF(OR(K363="",L363=""),"",L363-K363)</f>
      </c>
      <c r="O363" s="300" t="str">
        <f>IFERROR(N363/K363,"")</f>
      </c>
      <c r="P363" s="301" t="str">
        <f>IF(N363="","",IF(OR(H363="収益",H363="キャッシュイン"),IF(N363&gt;=0,"有利","不利"),IF(N363&lt;=0,"有利","不利")))</f>
      </c>
      <c r="Q363" s="149"/>
      <c r="R363" s="149"/>
      <c r="S363" s="315"/>
      <c r="T363" s="315"/>
      <c r="U363" s="149"/>
      <c r="V363" s="249"/>
    </row>
    <row r="364" ht="20" customHeight="true">
      <c r="A364" s="285" t="str">
        <f>IF(B364="","",ROW()-5)</f>
      </c>
      <c r="B364" s="237"/>
      <c r="C364" s="291" t="str">
        <f>IF(B364="","",TEXT(B364,"yyyy-mm"))</f>
      </c>
      <c r="D364" s="149"/>
      <c r="E364" s="149"/>
      <c r="F364" s="149"/>
      <c r="G364" s="149"/>
      <c r="H364" s="149"/>
      <c r="I364" s="149"/>
      <c r="J364" s="149"/>
      <c r="K364" s="243"/>
      <c r="L364" s="243"/>
      <c r="M364" s="243"/>
      <c r="N364" s="299" t="str">
        <f>IF(OR(K364="",L364=""),"",L364-K364)</f>
      </c>
      <c r="O364" s="300" t="str">
        <f>IFERROR(N364/K364,"")</f>
      </c>
      <c r="P364" s="301" t="str">
        <f>IF(N364="","",IF(OR(H364="収益",H364="キャッシュイン"),IF(N364&gt;=0,"有利","不利"),IF(N364&lt;=0,"有利","不利")))</f>
      </c>
      <c r="Q364" s="149"/>
      <c r="R364" s="149"/>
      <c r="S364" s="315"/>
      <c r="T364" s="315"/>
      <c r="U364" s="149"/>
      <c r="V364" s="249"/>
    </row>
    <row r="365" ht="20" customHeight="true">
      <c r="A365" s="285" t="str">
        <f>IF(B365="","",ROW()-5)</f>
      </c>
      <c r="B365" s="237"/>
      <c r="C365" s="291" t="str">
        <f>IF(B365="","",TEXT(B365,"yyyy-mm"))</f>
      </c>
      <c r="D365" s="149"/>
      <c r="E365" s="149"/>
      <c r="F365" s="149"/>
      <c r="G365" s="149"/>
      <c r="H365" s="149"/>
      <c r="I365" s="149"/>
      <c r="J365" s="149"/>
      <c r="K365" s="243"/>
      <c r="L365" s="243"/>
      <c r="M365" s="243"/>
      <c r="N365" s="299" t="str">
        <f>IF(OR(K365="",L365=""),"",L365-K365)</f>
      </c>
      <c r="O365" s="300" t="str">
        <f>IFERROR(N365/K365,"")</f>
      </c>
      <c r="P365" s="301" t="str">
        <f>IF(N365="","",IF(OR(H365="収益",H365="キャッシュイン"),IF(N365&gt;=0,"有利","不利"),IF(N365&lt;=0,"有利","不利")))</f>
      </c>
      <c r="Q365" s="149"/>
      <c r="R365" s="149"/>
      <c r="S365" s="315"/>
      <c r="T365" s="315"/>
      <c r="U365" s="149"/>
      <c r="V365" s="249"/>
    </row>
    <row r="366" ht="20" customHeight="true">
      <c r="A366" s="285" t="str">
        <f>IF(B366="","",ROW()-5)</f>
      </c>
      <c r="B366" s="237"/>
      <c r="C366" s="291" t="str">
        <f>IF(B366="","",TEXT(B366,"yyyy-mm"))</f>
      </c>
      <c r="D366" s="149"/>
      <c r="E366" s="149"/>
      <c r="F366" s="149"/>
      <c r="G366" s="149"/>
      <c r="H366" s="149"/>
      <c r="I366" s="149"/>
      <c r="J366" s="149"/>
      <c r="K366" s="243"/>
      <c r="L366" s="243"/>
      <c r="M366" s="243"/>
      <c r="N366" s="299" t="str">
        <f>IF(OR(K366="",L366=""),"",L366-K366)</f>
      </c>
      <c r="O366" s="300" t="str">
        <f>IFERROR(N366/K366,"")</f>
      </c>
      <c r="P366" s="301" t="str">
        <f>IF(N366="","",IF(OR(H366="収益",H366="キャッシュイン"),IF(N366&gt;=0,"有利","不利"),IF(N366&lt;=0,"有利","不利")))</f>
      </c>
      <c r="Q366" s="149"/>
      <c r="R366" s="149"/>
      <c r="S366" s="315"/>
      <c r="T366" s="315"/>
      <c r="U366" s="149"/>
      <c r="V366" s="249"/>
    </row>
    <row r="367" ht="20" customHeight="true">
      <c r="A367" s="285" t="str">
        <f>IF(B367="","",ROW()-5)</f>
      </c>
      <c r="B367" s="237"/>
      <c r="C367" s="291" t="str">
        <f>IF(B367="","",TEXT(B367,"yyyy-mm"))</f>
      </c>
      <c r="D367" s="149"/>
      <c r="E367" s="149"/>
      <c r="F367" s="149"/>
      <c r="G367" s="149"/>
      <c r="H367" s="149"/>
      <c r="I367" s="149"/>
      <c r="J367" s="149"/>
      <c r="K367" s="243"/>
      <c r="L367" s="243"/>
      <c r="M367" s="243"/>
      <c r="N367" s="299" t="str">
        <f>IF(OR(K367="",L367=""),"",L367-K367)</f>
      </c>
      <c r="O367" s="300" t="str">
        <f>IFERROR(N367/K367,"")</f>
      </c>
      <c r="P367" s="301" t="str">
        <f>IF(N367="","",IF(OR(H367="収益",H367="キャッシュイン"),IF(N367&gt;=0,"有利","不利"),IF(N367&lt;=0,"有利","不利")))</f>
      </c>
      <c r="Q367" s="149"/>
      <c r="R367" s="149"/>
      <c r="S367" s="315"/>
      <c r="T367" s="315"/>
      <c r="U367" s="149"/>
      <c r="V367" s="249"/>
    </row>
    <row r="368" ht="20" customHeight="true">
      <c r="A368" s="285" t="str">
        <f>IF(B368="","",ROW()-5)</f>
      </c>
      <c r="B368" s="237"/>
      <c r="C368" s="291" t="str">
        <f>IF(B368="","",TEXT(B368,"yyyy-mm"))</f>
      </c>
      <c r="D368" s="149"/>
      <c r="E368" s="149"/>
      <c r="F368" s="149"/>
      <c r="G368" s="149"/>
      <c r="H368" s="149"/>
      <c r="I368" s="149"/>
      <c r="J368" s="149"/>
      <c r="K368" s="243"/>
      <c r="L368" s="243"/>
      <c r="M368" s="243"/>
      <c r="N368" s="299" t="str">
        <f>IF(OR(K368="",L368=""),"",L368-K368)</f>
      </c>
      <c r="O368" s="300" t="str">
        <f>IFERROR(N368/K368,"")</f>
      </c>
      <c r="P368" s="301" t="str">
        <f>IF(N368="","",IF(OR(H368="収益",H368="キャッシュイン"),IF(N368&gt;=0,"有利","不利"),IF(N368&lt;=0,"有利","不利")))</f>
      </c>
      <c r="Q368" s="149"/>
      <c r="R368" s="149"/>
      <c r="S368" s="315"/>
      <c r="T368" s="315"/>
      <c r="U368" s="149"/>
      <c r="V368" s="249"/>
    </row>
    <row r="369" ht="20" customHeight="true">
      <c r="A369" s="285" t="str">
        <f>IF(B369="","",ROW()-5)</f>
      </c>
      <c r="B369" s="237"/>
      <c r="C369" s="291" t="str">
        <f>IF(B369="","",TEXT(B369,"yyyy-mm"))</f>
      </c>
      <c r="D369" s="149"/>
      <c r="E369" s="149"/>
      <c r="F369" s="149"/>
      <c r="G369" s="149"/>
      <c r="H369" s="149"/>
      <c r="I369" s="149"/>
      <c r="J369" s="149"/>
      <c r="K369" s="243"/>
      <c r="L369" s="243"/>
      <c r="M369" s="243"/>
      <c r="N369" s="299" t="str">
        <f>IF(OR(K369="",L369=""),"",L369-K369)</f>
      </c>
      <c r="O369" s="300" t="str">
        <f>IFERROR(N369/K369,"")</f>
      </c>
      <c r="P369" s="301" t="str">
        <f>IF(N369="","",IF(OR(H369="収益",H369="キャッシュイン"),IF(N369&gt;=0,"有利","不利"),IF(N369&lt;=0,"有利","不利")))</f>
      </c>
      <c r="Q369" s="149"/>
      <c r="R369" s="149"/>
      <c r="S369" s="315"/>
      <c r="T369" s="315"/>
      <c r="U369" s="149"/>
      <c r="V369" s="249"/>
    </row>
    <row r="370" ht="20" customHeight="true">
      <c r="A370" s="285" t="str">
        <f>IF(B370="","",ROW()-5)</f>
      </c>
      <c r="B370" s="237"/>
      <c r="C370" s="291" t="str">
        <f>IF(B370="","",TEXT(B370,"yyyy-mm"))</f>
      </c>
      <c r="D370" s="149"/>
      <c r="E370" s="149"/>
      <c r="F370" s="149"/>
      <c r="G370" s="149"/>
      <c r="H370" s="149"/>
      <c r="I370" s="149"/>
      <c r="J370" s="149"/>
      <c r="K370" s="243"/>
      <c r="L370" s="243"/>
      <c r="M370" s="243"/>
      <c r="N370" s="299" t="str">
        <f>IF(OR(K370="",L370=""),"",L370-K370)</f>
      </c>
      <c r="O370" s="300" t="str">
        <f>IFERROR(N370/K370,"")</f>
      </c>
      <c r="P370" s="301" t="str">
        <f>IF(N370="","",IF(OR(H370="収益",H370="キャッシュイン"),IF(N370&gt;=0,"有利","不利"),IF(N370&lt;=0,"有利","不利")))</f>
      </c>
      <c r="Q370" s="149"/>
      <c r="R370" s="149"/>
      <c r="S370" s="315"/>
      <c r="T370" s="315"/>
      <c r="U370" s="149"/>
      <c r="V370" s="249"/>
    </row>
    <row r="371" ht="20" customHeight="true">
      <c r="A371" s="285" t="str">
        <f>IF(B371="","",ROW()-5)</f>
      </c>
      <c r="B371" s="237"/>
      <c r="C371" s="291" t="str">
        <f>IF(B371="","",TEXT(B371,"yyyy-mm"))</f>
      </c>
      <c r="D371" s="149"/>
      <c r="E371" s="149"/>
      <c r="F371" s="149"/>
      <c r="G371" s="149"/>
      <c r="H371" s="149"/>
      <c r="I371" s="149"/>
      <c r="J371" s="149"/>
      <c r="K371" s="243"/>
      <c r="L371" s="243"/>
      <c r="M371" s="243"/>
      <c r="N371" s="299" t="str">
        <f>IF(OR(K371="",L371=""),"",L371-K371)</f>
      </c>
      <c r="O371" s="300" t="str">
        <f>IFERROR(N371/K371,"")</f>
      </c>
      <c r="P371" s="301" t="str">
        <f>IF(N371="","",IF(OR(H371="収益",H371="キャッシュイン"),IF(N371&gt;=0,"有利","不利"),IF(N371&lt;=0,"有利","不利")))</f>
      </c>
      <c r="Q371" s="149"/>
      <c r="R371" s="149"/>
      <c r="S371" s="315"/>
      <c r="T371" s="315"/>
      <c r="U371" s="149"/>
      <c r="V371" s="249"/>
    </row>
    <row r="372" ht="20" customHeight="true">
      <c r="A372" s="285" t="str">
        <f>IF(B372="","",ROW()-5)</f>
      </c>
      <c r="B372" s="237"/>
      <c r="C372" s="291" t="str">
        <f>IF(B372="","",TEXT(B372,"yyyy-mm"))</f>
      </c>
      <c r="D372" s="149"/>
      <c r="E372" s="149"/>
      <c r="F372" s="149"/>
      <c r="G372" s="149"/>
      <c r="H372" s="149"/>
      <c r="I372" s="149"/>
      <c r="J372" s="149"/>
      <c r="K372" s="243"/>
      <c r="L372" s="243"/>
      <c r="M372" s="243"/>
      <c r="N372" s="299" t="str">
        <f>IF(OR(K372="",L372=""),"",L372-K372)</f>
      </c>
      <c r="O372" s="300" t="str">
        <f>IFERROR(N372/K372,"")</f>
      </c>
      <c r="P372" s="301" t="str">
        <f>IF(N372="","",IF(OR(H372="収益",H372="キャッシュイン"),IF(N372&gt;=0,"有利","不利"),IF(N372&lt;=0,"有利","不利")))</f>
      </c>
      <c r="Q372" s="149"/>
      <c r="R372" s="149"/>
      <c r="S372" s="315"/>
      <c r="T372" s="315"/>
      <c r="U372" s="149"/>
      <c r="V372" s="249"/>
    </row>
    <row r="373" ht="20" customHeight="true">
      <c r="A373" s="285" t="str">
        <f>IF(B373="","",ROW()-5)</f>
      </c>
      <c r="B373" s="237"/>
      <c r="C373" s="291" t="str">
        <f>IF(B373="","",TEXT(B373,"yyyy-mm"))</f>
      </c>
      <c r="D373" s="149"/>
      <c r="E373" s="149"/>
      <c r="F373" s="149"/>
      <c r="G373" s="149"/>
      <c r="H373" s="149"/>
      <c r="I373" s="149"/>
      <c r="J373" s="149"/>
      <c r="K373" s="243"/>
      <c r="L373" s="243"/>
      <c r="M373" s="243"/>
      <c r="N373" s="299" t="str">
        <f>IF(OR(K373="",L373=""),"",L373-K373)</f>
      </c>
      <c r="O373" s="300" t="str">
        <f>IFERROR(N373/K373,"")</f>
      </c>
      <c r="P373" s="301" t="str">
        <f>IF(N373="","",IF(OR(H373="収益",H373="キャッシュイン"),IF(N373&gt;=0,"有利","不利"),IF(N373&lt;=0,"有利","不利")))</f>
      </c>
      <c r="Q373" s="149"/>
      <c r="R373" s="149"/>
      <c r="S373" s="315"/>
      <c r="T373" s="315"/>
      <c r="U373" s="149"/>
      <c r="V373" s="249"/>
    </row>
    <row r="374" ht="20" customHeight="true">
      <c r="A374" s="285" t="str">
        <f>IF(B374="","",ROW()-5)</f>
      </c>
      <c r="B374" s="237"/>
      <c r="C374" s="291" t="str">
        <f>IF(B374="","",TEXT(B374,"yyyy-mm"))</f>
      </c>
      <c r="D374" s="149"/>
      <c r="E374" s="149"/>
      <c r="F374" s="149"/>
      <c r="G374" s="149"/>
      <c r="H374" s="149"/>
      <c r="I374" s="149"/>
      <c r="J374" s="149"/>
      <c r="K374" s="243"/>
      <c r="L374" s="243"/>
      <c r="M374" s="243"/>
      <c r="N374" s="299" t="str">
        <f>IF(OR(K374="",L374=""),"",L374-K374)</f>
      </c>
      <c r="O374" s="300" t="str">
        <f>IFERROR(N374/K374,"")</f>
      </c>
      <c r="P374" s="301" t="str">
        <f>IF(N374="","",IF(OR(H374="収益",H374="キャッシュイン"),IF(N374&gt;=0,"有利","不利"),IF(N374&lt;=0,"有利","不利")))</f>
      </c>
      <c r="Q374" s="149"/>
      <c r="R374" s="149"/>
      <c r="S374" s="315"/>
      <c r="T374" s="315"/>
      <c r="U374" s="149"/>
      <c r="V374" s="249"/>
    </row>
    <row r="375" ht="20" customHeight="true">
      <c r="A375" s="285" t="str">
        <f>IF(B375="","",ROW()-5)</f>
      </c>
      <c r="B375" s="237"/>
      <c r="C375" s="291" t="str">
        <f>IF(B375="","",TEXT(B375,"yyyy-mm"))</f>
      </c>
      <c r="D375" s="149"/>
      <c r="E375" s="149"/>
      <c r="F375" s="149"/>
      <c r="G375" s="149"/>
      <c r="H375" s="149"/>
      <c r="I375" s="149"/>
      <c r="J375" s="149"/>
      <c r="K375" s="243"/>
      <c r="L375" s="243"/>
      <c r="M375" s="243"/>
      <c r="N375" s="299" t="str">
        <f>IF(OR(K375="",L375=""),"",L375-K375)</f>
      </c>
      <c r="O375" s="300" t="str">
        <f>IFERROR(N375/K375,"")</f>
      </c>
      <c r="P375" s="301" t="str">
        <f>IF(N375="","",IF(OR(H375="収益",H375="キャッシュイン"),IF(N375&gt;=0,"有利","不利"),IF(N375&lt;=0,"有利","不利")))</f>
      </c>
      <c r="Q375" s="149"/>
      <c r="R375" s="149"/>
      <c r="S375" s="315"/>
      <c r="T375" s="315"/>
      <c r="U375" s="149"/>
      <c r="V375" s="249"/>
    </row>
    <row r="376" ht="20" customHeight="true">
      <c r="A376" s="285" t="str">
        <f>IF(B376="","",ROW()-5)</f>
      </c>
      <c r="B376" s="237"/>
      <c r="C376" s="291" t="str">
        <f>IF(B376="","",TEXT(B376,"yyyy-mm"))</f>
      </c>
      <c r="D376" s="149"/>
      <c r="E376" s="149"/>
      <c r="F376" s="149"/>
      <c r="G376" s="149"/>
      <c r="H376" s="149"/>
      <c r="I376" s="149"/>
      <c r="J376" s="149"/>
      <c r="K376" s="243"/>
      <c r="L376" s="243"/>
      <c r="M376" s="243"/>
      <c r="N376" s="299" t="str">
        <f>IF(OR(K376="",L376=""),"",L376-K376)</f>
      </c>
      <c r="O376" s="300" t="str">
        <f>IFERROR(N376/K376,"")</f>
      </c>
      <c r="P376" s="301" t="str">
        <f>IF(N376="","",IF(OR(H376="収益",H376="キャッシュイン"),IF(N376&gt;=0,"有利","不利"),IF(N376&lt;=0,"有利","不利")))</f>
      </c>
      <c r="Q376" s="149"/>
      <c r="R376" s="149"/>
      <c r="S376" s="315"/>
      <c r="T376" s="315"/>
      <c r="U376" s="149"/>
      <c r="V376" s="249"/>
    </row>
    <row r="377" ht="20" customHeight="true">
      <c r="A377" s="285" t="str">
        <f>IF(B377="","",ROW()-5)</f>
      </c>
      <c r="B377" s="237"/>
      <c r="C377" s="291" t="str">
        <f>IF(B377="","",TEXT(B377,"yyyy-mm"))</f>
      </c>
      <c r="D377" s="149"/>
      <c r="E377" s="149"/>
      <c r="F377" s="149"/>
      <c r="G377" s="149"/>
      <c r="H377" s="149"/>
      <c r="I377" s="149"/>
      <c r="J377" s="149"/>
      <c r="K377" s="243"/>
      <c r="L377" s="243"/>
      <c r="M377" s="243"/>
      <c r="N377" s="299" t="str">
        <f>IF(OR(K377="",L377=""),"",L377-K377)</f>
      </c>
      <c r="O377" s="300" t="str">
        <f>IFERROR(N377/K377,"")</f>
      </c>
      <c r="P377" s="301" t="str">
        <f>IF(N377="","",IF(OR(H377="収益",H377="キャッシュイン"),IF(N377&gt;=0,"有利","不利"),IF(N377&lt;=0,"有利","不利")))</f>
      </c>
      <c r="Q377" s="149"/>
      <c r="R377" s="149"/>
      <c r="S377" s="315"/>
      <c r="T377" s="315"/>
      <c r="U377" s="149"/>
      <c r="V377" s="249"/>
    </row>
    <row r="378" ht="20" customHeight="true">
      <c r="A378" s="285" t="str">
        <f>IF(B378="","",ROW()-5)</f>
      </c>
      <c r="B378" s="237"/>
      <c r="C378" s="291" t="str">
        <f>IF(B378="","",TEXT(B378,"yyyy-mm"))</f>
      </c>
      <c r="D378" s="149"/>
      <c r="E378" s="149"/>
      <c r="F378" s="149"/>
      <c r="G378" s="149"/>
      <c r="H378" s="149"/>
      <c r="I378" s="149"/>
      <c r="J378" s="149"/>
      <c r="K378" s="243"/>
      <c r="L378" s="243"/>
      <c r="M378" s="243"/>
      <c r="N378" s="299" t="str">
        <f>IF(OR(K378="",L378=""),"",L378-K378)</f>
      </c>
      <c r="O378" s="300" t="str">
        <f>IFERROR(N378/K378,"")</f>
      </c>
      <c r="P378" s="301" t="str">
        <f>IF(N378="","",IF(OR(H378="収益",H378="キャッシュイン"),IF(N378&gt;=0,"有利","不利"),IF(N378&lt;=0,"有利","不利")))</f>
      </c>
      <c r="Q378" s="149"/>
      <c r="R378" s="149"/>
      <c r="S378" s="315"/>
      <c r="T378" s="315"/>
      <c r="U378" s="149"/>
      <c r="V378" s="249"/>
    </row>
    <row r="379" ht="20" customHeight="true">
      <c r="A379" s="285" t="str">
        <f>IF(B379="","",ROW()-5)</f>
      </c>
      <c r="B379" s="237"/>
      <c r="C379" s="291" t="str">
        <f>IF(B379="","",TEXT(B379,"yyyy-mm"))</f>
      </c>
      <c r="D379" s="149"/>
      <c r="E379" s="149"/>
      <c r="F379" s="149"/>
      <c r="G379" s="149"/>
      <c r="H379" s="149"/>
      <c r="I379" s="149"/>
      <c r="J379" s="149"/>
      <c r="K379" s="243"/>
      <c r="L379" s="243"/>
      <c r="M379" s="243"/>
      <c r="N379" s="299" t="str">
        <f>IF(OR(K379="",L379=""),"",L379-K379)</f>
      </c>
      <c r="O379" s="300" t="str">
        <f>IFERROR(N379/K379,"")</f>
      </c>
      <c r="P379" s="301" t="str">
        <f>IF(N379="","",IF(OR(H379="収益",H379="キャッシュイン"),IF(N379&gt;=0,"有利","不利"),IF(N379&lt;=0,"有利","不利")))</f>
      </c>
      <c r="Q379" s="149"/>
      <c r="R379" s="149"/>
      <c r="S379" s="315"/>
      <c r="T379" s="315"/>
      <c r="U379" s="149"/>
      <c r="V379" s="249"/>
    </row>
    <row r="380" ht="20" customHeight="true">
      <c r="A380" s="285" t="str">
        <f>IF(B380="","",ROW()-5)</f>
      </c>
      <c r="B380" s="237"/>
      <c r="C380" s="291" t="str">
        <f>IF(B380="","",TEXT(B380,"yyyy-mm"))</f>
      </c>
      <c r="D380" s="149"/>
      <c r="E380" s="149"/>
      <c r="F380" s="149"/>
      <c r="G380" s="149"/>
      <c r="H380" s="149"/>
      <c r="I380" s="149"/>
      <c r="J380" s="149"/>
      <c r="K380" s="243"/>
      <c r="L380" s="243"/>
      <c r="M380" s="243"/>
      <c r="N380" s="299" t="str">
        <f>IF(OR(K380="",L380=""),"",L380-K380)</f>
      </c>
      <c r="O380" s="300" t="str">
        <f>IFERROR(N380/K380,"")</f>
      </c>
      <c r="P380" s="301" t="str">
        <f>IF(N380="","",IF(OR(H380="収益",H380="キャッシュイン"),IF(N380&gt;=0,"有利","不利"),IF(N380&lt;=0,"有利","不利")))</f>
      </c>
      <c r="Q380" s="149"/>
      <c r="R380" s="149"/>
      <c r="S380" s="315"/>
      <c r="T380" s="315"/>
      <c r="U380" s="149"/>
      <c r="V380" s="249"/>
    </row>
    <row r="381" ht="20" customHeight="true">
      <c r="A381" s="285" t="str">
        <f>IF(B381="","",ROW()-5)</f>
      </c>
      <c r="B381" s="237"/>
      <c r="C381" s="291" t="str">
        <f>IF(B381="","",TEXT(B381,"yyyy-mm"))</f>
      </c>
      <c r="D381" s="149"/>
      <c r="E381" s="149"/>
      <c r="F381" s="149"/>
      <c r="G381" s="149"/>
      <c r="H381" s="149"/>
      <c r="I381" s="149"/>
      <c r="J381" s="149"/>
      <c r="K381" s="243"/>
      <c r="L381" s="243"/>
      <c r="M381" s="243"/>
      <c r="N381" s="299" t="str">
        <f>IF(OR(K381="",L381=""),"",L381-K381)</f>
      </c>
      <c r="O381" s="300" t="str">
        <f>IFERROR(N381/K381,"")</f>
      </c>
      <c r="P381" s="301" t="str">
        <f>IF(N381="","",IF(OR(H381="収益",H381="キャッシュイン"),IF(N381&gt;=0,"有利","不利"),IF(N381&lt;=0,"有利","不利")))</f>
      </c>
      <c r="Q381" s="149"/>
      <c r="R381" s="149"/>
      <c r="S381" s="315"/>
      <c r="T381" s="315"/>
      <c r="U381" s="149"/>
      <c r="V381" s="249"/>
    </row>
    <row r="382" ht="20" customHeight="true">
      <c r="A382" s="285" t="str">
        <f>IF(B382="","",ROW()-5)</f>
      </c>
      <c r="B382" s="237"/>
      <c r="C382" s="291" t="str">
        <f>IF(B382="","",TEXT(B382,"yyyy-mm"))</f>
      </c>
      <c r="D382" s="149"/>
      <c r="E382" s="149"/>
      <c r="F382" s="149"/>
      <c r="G382" s="149"/>
      <c r="H382" s="149"/>
      <c r="I382" s="149"/>
      <c r="J382" s="149"/>
      <c r="K382" s="243"/>
      <c r="L382" s="243"/>
      <c r="M382" s="243"/>
      <c r="N382" s="299" t="str">
        <f>IF(OR(K382="",L382=""),"",L382-K382)</f>
      </c>
      <c r="O382" s="300" t="str">
        <f>IFERROR(N382/K382,"")</f>
      </c>
      <c r="P382" s="301" t="str">
        <f>IF(N382="","",IF(OR(H382="収益",H382="キャッシュイン"),IF(N382&gt;=0,"有利","不利"),IF(N382&lt;=0,"有利","不利")))</f>
      </c>
      <c r="Q382" s="149"/>
      <c r="R382" s="149"/>
      <c r="S382" s="315"/>
      <c r="T382" s="315"/>
      <c r="U382" s="149"/>
      <c r="V382" s="249"/>
    </row>
    <row r="383" ht="20" customHeight="true">
      <c r="A383" s="285" t="str">
        <f>IF(B383="","",ROW()-5)</f>
      </c>
      <c r="B383" s="237"/>
      <c r="C383" s="291" t="str">
        <f>IF(B383="","",TEXT(B383,"yyyy-mm"))</f>
      </c>
      <c r="D383" s="149"/>
      <c r="E383" s="149"/>
      <c r="F383" s="149"/>
      <c r="G383" s="149"/>
      <c r="H383" s="149"/>
      <c r="I383" s="149"/>
      <c r="J383" s="149"/>
      <c r="K383" s="243"/>
      <c r="L383" s="243"/>
      <c r="M383" s="243"/>
      <c r="N383" s="299" t="str">
        <f>IF(OR(K383="",L383=""),"",L383-K383)</f>
      </c>
      <c r="O383" s="300" t="str">
        <f>IFERROR(N383/K383,"")</f>
      </c>
      <c r="P383" s="301" t="str">
        <f>IF(N383="","",IF(OR(H383="収益",H383="キャッシュイン"),IF(N383&gt;=0,"有利","不利"),IF(N383&lt;=0,"有利","不利")))</f>
      </c>
      <c r="Q383" s="149"/>
      <c r="R383" s="149"/>
      <c r="S383" s="315"/>
      <c r="T383" s="315"/>
      <c r="U383" s="149"/>
      <c r="V383" s="249"/>
    </row>
    <row r="384" ht="20" customHeight="true">
      <c r="A384" s="285" t="str">
        <f>IF(B384="","",ROW()-5)</f>
      </c>
      <c r="B384" s="237"/>
      <c r="C384" s="291" t="str">
        <f>IF(B384="","",TEXT(B384,"yyyy-mm"))</f>
      </c>
      <c r="D384" s="149"/>
      <c r="E384" s="149"/>
      <c r="F384" s="149"/>
      <c r="G384" s="149"/>
      <c r="H384" s="149"/>
      <c r="I384" s="149"/>
      <c r="J384" s="149"/>
      <c r="K384" s="243"/>
      <c r="L384" s="243"/>
      <c r="M384" s="243"/>
      <c r="N384" s="299" t="str">
        <f>IF(OR(K384="",L384=""),"",L384-K384)</f>
      </c>
      <c r="O384" s="300" t="str">
        <f>IFERROR(N384/K384,"")</f>
      </c>
      <c r="P384" s="301" t="str">
        <f>IF(N384="","",IF(OR(H384="収益",H384="キャッシュイン"),IF(N384&gt;=0,"有利","不利"),IF(N384&lt;=0,"有利","不利")))</f>
      </c>
      <c r="Q384" s="149"/>
      <c r="R384" s="149"/>
      <c r="S384" s="315"/>
      <c r="T384" s="315"/>
      <c r="U384" s="149"/>
      <c r="V384" s="249"/>
    </row>
    <row r="385" ht="20" customHeight="true">
      <c r="A385" s="285" t="str">
        <f>IF(B385="","",ROW()-5)</f>
      </c>
      <c r="B385" s="237"/>
      <c r="C385" s="291" t="str">
        <f>IF(B385="","",TEXT(B385,"yyyy-mm"))</f>
      </c>
      <c r="D385" s="149"/>
      <c r="E385" s="149"/>
      <c r="F385" s="149"/>
      <c r="G385" s="149"/>
      <c r="H385" s="149"/>
      <c r="I385" s="149"/>
      <c r="J385" s="149"/>
      <c r="K385" s="243"/>
      <c r="L385" s="243"/>
      <c r="M385" s="243"/>
      <c r="N385" s="299" t="str">
        <f>IF(OR(K385="",L385=""),"",L385-K385)</f>
      </c>
      <c r="O385" s="300" t="str">
        <f>IFERROR(N385/K385,"")</f>
      </c>
      <c r="P385" s="301" t="str">
        <f>IF(N385="","",IF(OR(H385="収益",H385="キャッシュイン"),IF(N385&gt;=0,"有利","不利"),IF(N385&lt;=0,"有利","不利")))</f>
      </c>
      <c r="Q385" s="149"/>
      <c r="R385" s="149"/>
      <c r="S385" s="315"/>
      <c r="T385" s="315"/>
      <c r="U385" s="149"/>
      <c r="V385" s="249"/>
    </row>
    <row r="386" ht="20" customHeight="true">
      <c r="A386" s="285" t="str">
        <f>IF(B386="","",ROW()-5)</f>
      </c>
      <c r="B386" s="237"/>
      <c r="C386" s="291" t="str">
        <f>IF(B386="","",TEXT(B386,"yyyy-mm"))</f>
      </c>
      <c r="D386" s="149"/>
      <c r="E386" s="149"/>
      <c r="F386" s="149"/>
      <c r="G386" s="149"/>
      <c r="H386" s="149"/>
      <c r="I386" s="149"/>
      <c r="J386" s="149"/>
      <c r="K386" s="243"/>
      <c r="L386" s="243"/>
      <c r="M386" s="243"/>
      <c r="N386" s="299" t="str">
        <f>IF(OR(K386="",L386=""),"",L386-K386)</f>
      </c>
      <c r="O386" s="300" t="str">
        <f>IFERROR(N386/K386,"")</f>
      </c>
      <c r="P386" s="301" t="str">
        <f>IF(N386="","",IF(OR(H386="収益",H386="キャッシュイン"),IF(N386&gt;=0,"有利","不利"),IF(N386&lt;=0,"有利","不利")))</f>
      </c>
      <c r="Q386" s="149"/>
      <c r="R386" s="149"/>
      <c r="S386" s="315"/>
      <c r="T386" s="315"/>
      <c r="U386" s="149"/>
      <c r="V386" s="249"/>
    </row>
    <row r="387" ht="20" customHeight="true">
      <c r="A387" s="285" t="str">
        <f>IF(B387="","",ROW()-5)</f>
      </c>
      <c r="B387" s="237"/>
      <c r="C387" s="291" t="str">
        <f>IF(B387="","",TEXT(B387,"yyyy-mm"))</f>
      </c>
      <c r="D387" s="149"/>
      <c r="E387" s="149"/>
      <c r="F387" s="149"/>
      <c r="G387" s="149"/>
      <c r="H387" s="149"/>
      <c r="I387" s="149"/>
      <c r="J387" s="149"/>
      <c r="K387" s="243"/>
      <c r="L387" s="243"/>
      <c r="M387" s="243"/>
      <c r="N387" s="299" t="str">
        <f>IF(OR(K387="",L387=""),"",L387-K387)</f>
      </c>
      <c r="O387" s="300" t="str">
        <f>IFERROR(N387/K387,"")</f>
      </c>
      <c r="P387" s="301" t="str">
        <f>IF(N387="","",IF(OR(H387="収益",H387="キャッシュイン"),IF(N387&gt;=0,"有利","不利"),IF(N387&lt;=0,"有利","不利")))</f>
      </c>
      <c r="Q387" s="149"/>
      <c r="R387" s="149"/>
      <c r="S387" s="315"/>
      <c r="T387" s="315"/>
      <c r="U387" s="149"/>
      <c r="V387" s="249"/>
    </row>
    <row r="388" ht="20" customHeight="true">
      <c r="A388" s="285" t="str">
        <f>IF(B388="","",ROW()-5)</f>
      </c>
      <c r="B388" s="237"/>
      <c r="C388" s="291" t="str">
        <f>IF(B388="","",TEXT(B388,"yyyy-mm"))</f>
      </c>
      <c r="D388" s="149"/>
      <c r="E388" s="149"/>
      <c r="F388" s="149"/>
      <c r="G388" s="149"/>
      <c r="H388" s="149"/>
      <c r="I388" s="149"/>
      <c r="J388" s="149"/>
      <c r="K388" s="243"/>
      <c r="L388" s="243"/>
      <c r="M388" s="243"/>
      <c r="N388" s="299" t="str">
        <f>IF(OR(K388="",L388=""),"",L388-K388)</f>
      </c>
      <c r="O388" s="300" t="str">
        <f>IFERROR(N388/K388,"")</f>
      </c>
      <c r="P388" s="301" t="str">
        <f>IF(N388="","",IF(OR(H388="収益",H388="キャッシュイン"),IF(N388&gt;=0,"有利","不利"),IF(N388&lt;=0,"有利","不利")))</f>
      </c>
      <c r="Q388" s="149"/>
      <c r="R388" s="149"/>
      <c r="S388" s="315"/>
      <c r="T388" s="315"/>
      <c r="U388" s="149"/>
      <c r="V388" s="249"/>
    </row>
    <row r="389" ht="20" customHeight="true">
      <c r="A389" s="285" t="str">
        <f>IF(B389="","",ROW()-5)</f>
      </c>
      <c r="B389" s="237"/>
      <c r="C389" s="291" t="str">
        <f>IF(B389="","",TEXT(B389,"yyyy-mm"))</f>
      </c>
      <c r="D389" s="149"/>
      <c r="E389" s="149"/>
      <c r="F389" s="149"/>
      <c r="G389" s="149"/>
      <c r="H389" s="149"/>
      <c r="I389" s="149"/>
      <c r="J389" s="149"/>
      <c r="K389" s="243"/>
      <c r="L389" s="243"/>
      <c r="M389" s="243"/>
      <c r="N389" s="299" t="str">
        <f>IF(OR(K389="",L389=""),"",L389-K389)</f>
      </c>
      <c r="O389" s="300" t="str">
        <f>IFERROR(N389/K389,"")</f>
      </c>
      <c r="P389" s="301" t="str">
        <f>IF(N389="","",IF(OR(H389="収益",H389="キャッシュイン"),IF(N389&gt;=0,"有利","不利"),IF(N389&lt;=0,"有利","不利")))</f>
      </c>
      <c r="Q389" s="149"/>
      <c r="R389" s="149"/>
      <c r="S389" s="315"/>
      <c r="T389" s="315"/>
      <c r="U389" s="149"/>
      <c r="V389" s="249"/>
    </row>
    <row r="390" ht="20" customHeight="true">
      <c r="A390" s="285" t="str">
        <f>IF(B390="","",ROW()-5)</f>
      </c>
      <c r="B390" s="237"/>
      <c r="C390" s="291" t="str">
        <f>IF(B390="","",TEXT(B390,"yyyy-mm"))</f>
      </c>
      <c r="D390" s="149"/>
      <c r="E390" s="149"/>
      <c r="F390" s="149"/>
      <c r="G390" s="149"/>
      <c r="H390" s="149"/>
      <c r="I390" s="149"/>
      <c r="J390" s="149"/>
      <c r="K390" s="243"/>
      <c r="L390" s="243"/>
      <c r="M390" s="243"/>
      <c r="N390" s="299" t="str">
        <f>IF(OR(K390="",L390=""),"",L390-K390)</f>
      </c>
      <c r="O390" s="300" t="str">
        <f>IFERROR(N390/K390,"")</f>
      </c>
      <c r="P390" s="301" t="str">
        <f>IF(N390="","",IF(OR(H390="収益",H390="キャッシュイン"),IF(N390&gt;=0,"有利","不利"),IF(N390&lt;=0,"有利","不利")))</f>
      </c>
      <c r="Q390" s="149"/>
      <c r="R390" s="149"/>
      <c r="S390" s="315"/>
      <c r="T390" s="315"/>
      <c r="U390" s="149"/>
      <c r="V390" s="249"/>
    </row>
    <row r="391" ht="20" customHeight="true">
      <c r="A391" s="285" t="str">
        <f>IF(B391="","",ROW()-5)</f>
      </c>
      <c r="B391" s="237"/>
      <c r="C391" s="291" t="str">
        <f>IF(B391="","",TEXT(B391,"yyyy-mm"))</f>
      </c>
      <c r="D391" s="149"/>
      <c r="E391" s="149"/>
      <c r="F391" s="149"/>
      <c r="G391" s="149"/>
      <c r="H391" s="149"/>
      <c r="I391" s="149"/>
      <c r="J391" s="149"/>
      <c r="K391" s="243"/>
      <c r="L391" s="243"/>
      <c r="M391" s="243"/>
      <c r="N391" s="299" t="str">
        <f>IF(OR(K391="",L391=""),"",L391-K391)</f>
      </c>
      <c r="O391" s="300" t="str">
        <f>IFERROR(N391/K391,"")</f>
      </c>
      <c r="P391" s="301" t="str">
        <f>IF(N391="","",IF(OR(H391="収益",H391="キャッシュイン"),IF(N391&gt;=0,"有利","不利"),IF(N391&lt;=0,"有利","不利")))</f>
      </c>
      <c r="Q391" s="149"/>
      <c r="R391" s="149"/>
      <c r="S391" s="315"/>
      <c r="T391" s="315"/>
      <c r="U391" s="149"/>
      <c r="V391" s="249"/>
    </row>
    <row r="392" ht="20" customHeight="true">
      <c r="A392" s="285" t="str">
        <f>IF(B392="","",ROW()-5)</f>
      </c>
      <c r="B392" s="237"/>
      <c r="C392" s="291" t="str">
        <f>IF(B392="","",TEXT(B392,"yyyy-mm"))</f>
      </c>
      <c r="D392" s="149"/>
      <c r="E392" s="149"/>
      <c r="F392" s="149"/>
      <c r="G392" s="149"/>
      <c r="H392" s="149"/>
      <c r="I392" s="149"/>
      <c r="J392" s="149"/>
      <c r="K392" s="243"/>
      <c r="L392" s="243"/>
      <c r="M392" s="243"/>
      <c r="N392" s="299" t="str">
        <f>IF(OR(K392="",L392=""),"",L392-K392)</f>
      </c>
      <c r="O392" s="300" t="str">
        <f>IFERROR(N392/K392,"")</f>
      </c>
      <c r="P392" s="301" t="str">
        <f>IF(N392="","",IF(OR(H392="収益",H392="キャッシュイン"),IF(N392&gt;=0,"有利","不利"),IF(N392&lt;=0,"有利","不利")))</f>
      </c>
      <c r="Q392" s="149"/>
      <c r="R392" s="149"/>
      <c r="S392" s="315"/>
      <c r="T392" s="315"/>
      <c r="U392" s="149"/>
      <c r="V392" s="249"/>
    </row>
    <row r="393" ht="20" customHeight="true">
      <c r="A393" s="285" t="str">
        <f>IF(B393="","",ROW()-5)</f>
      </c>
      <c r="B393" s="237"/>
      <c r="C393" s="291" t="str">
        <f>IF(B393="","",TEXT(B393,"yyyy-mm"))</f>
      </c>
      <c r="D393" s="149"/>
      <c r="E393" s="149"/>
      <c r="F393" s="149"/>
      <c r="G393" s="149"/>
      <c r="H393" s="149"/>
      <c r="I393" s="149"/>
      <c r="J393" s="149"/>
      <c r="K393" s="243"/>
      <c r="L393" s="243"/>
      <c r="M393" s="243"/>
      <c r="N393" s="299" t="str">
        <f>IF(OR(K393="",L393=""),"",L393-K393)</f>
      </c>
      <c r="O393" s="300" t="str">
        <f>IFERROR(N393/K393,"")</f>
      </c>
      <c r="P393" s="301" t="str">
        <f>IF(N393="","",IF(OR(H393="収益",H393="キャッシュイン"),IF(N393&gt;=0,"有利","不利"),IF(N393&lt;=0,"有利","不利")))</f>
      </c>
      <c r="Q393" s="149"/>
      <c r="R393" s="149"/>
      <c r="S393" s="315"/>
      <c r="T393" s="315"/>
      <c r="U393" s="149"/>
      <c r="V393" s="249"/>
    </row>
    <row r="394" ht="20" customHeight="true">
      <c r="A394" s="285" t="str">
        <f>IF(B394="","",ROW()-5)</f>
      </c>
      <c r="B394" s="237"/>
      <c r="C394" s="291" t="str">
        <f>IF(B394="","",TEXT(B394,"yyyy-mm"))</f>
      </c>
      <c r="D394" s="149"/>
      <c r="E394" s="149"/>
      <c r="F394" s="149"/>
      <c r="G394" s="149"/>
      <c r="H394" s="149"/>
      <c r="I394" s="149"/>
      <c r="J394" s="149"/>
      <c r="K394" s="243"/>
      <c r="L394" s="243"/>
      <c r="M394" s="243"/>
      <c r="N394" s="299" t="str">
        <f>IF(OR(K394="",L394=""),"",L394-K394)</f>
      </c>
      <c r="O394" s="300" t="str">
        <f>IFERROR(N394/K394,"")</f>
      </c>
      <c r="P394" s="301" t="str">
        <f>IF(N394="","",IF(OR(H394="収益",H394="キャッシュイン"),IF(N394&gt;=0,"有利","不利"),IF(N394&lt;=0,"有利","不利")))</f>
      </c>
      <c r="Q394" s="149"/>
      <c r="R394" s="149"/>
      <c r="S394" s="315"/>
      <c r="T394" s="315"/>
      <c r="U394" s="149"/>
      <c r="V394" s="249"/>
    </row>
    <row r="395" ht="20" customHeight="true">
      <c r="A395" s="285" t="str">
        <f>IF(B395="","",ROW()-5)</f>
      </c>
      <c r="B395" s="237"/>
      <c r="C395" s="291" t="str">
        <f>IF(B395="","",TEXT(B395,"yyyy-mm"))</f>
      </c>
      <c r="D395" s="149"/>
      <c r="E395" s="149"/>
      <c r="F395" s="149"/>
      <c r="G395" s="149"/>
      <c r="H395" s="149"/>
      <c r="I395" s="149"/>
      <c r="J395" s="149"/>
      <c r="K395" s="243"/>
      <c r="L395" s="243"/>
      <c r="M395" s="243"/>
      <c r="N395" s="299" t="str">
        <f>IF(OR(K395="",L395=""),"",L395-K395)</f>
      </c>
      <c r="O395" s="300" t="str">
        <f>IFERROR(N395/K395,"")</f>
      </c>
      <c r="P395" s="301" t="str">
        <f>IF(N395="","",IF(OR(H395="収益",H395="キャッシュイン"),IF(N395&gt;=0,"有利","不利"),IF(N395&lt;=0,"有利","不利")))</f>
      </c>
      <c r="Q395" s="149"/>
      <c r="R395" s="149"/>
      <c r="S395" s="315"/>
      <c r="T395" s="315"/>
      <c r="U395" s="149"/>
      <c r="V395" s="249"/>
    </row>
    <row r="396" ht="20" customHeight="true">
      <c r="A396" s="285" t="str">
        <f>IF(B396="","",ROW()-5)</f>
      </c>
      <c r="B396" s="237"/>
      <c r="C396" s="291" t="str">
        <f>IF(B396="","",TEXT(B396,"yyyy-mm"))</f>
      </c>
      <c r="D396" s="149"/>
      <c r="E396" s="149"/>
      <c r="F396" s="149"/>
      <c r="G396" s="149"/>
      <c r="H396" s="149"/>
      <c r="I396" s="149"/>
      <c r="J396" s="149"/>
      <c r="K396" s="243"/>
      <c r="L396" s="243"/>
      <c r="M396" s="243"/>
      <c r="N396" s="299" t="str">
        <f>IF(OR(K396="",L396=""),"",L396-K396)</f>
      </c>
      <c r="O396" s="300" t="str">
        <f>IFERROR(N396/K396,"")</f>
      </c>
      <c r="P396" s="301" t="str">
        <f>IF(N396="","",IF(OR(H396="収益",H396="キャッシュイン"),IF(N396&gt;=0,"有利","不利"),IF(N396&lt;=0,"有利","不利")))</f>
      </c>
      <c r="Q396" s="149"/>
      <c r="R396" s="149"/>
      <c r="S396" s="315"/>
      <c r="T396" s="315"/>
      <c r="U396" s="149"/>
      <c r="V396" s="249"/>
    </row>
    <row r="397" ht="20" customHeight="true">
      <c r="A397" s="285" t="str">
        <f>IF(B397="","",ROW()-5)</f>
      </c>
      <c r="B397" s="237"/>
      <c r="C397" s="291" t="str">
        <f>IF(B397="","",TEXT(B397,"yyyy-mm"))</f>
      </c>
      <c r="D397" s="149"/>
      <c r="E397" s="149"/>
      <c r="F397" s="149"/>
      <c r="G397" s="149"/>
      <c r="H397" s="149"/>
      <c r="I397" s="149"/>
      <c r="J397" s="149"/>
      <c r="K397" s="243"/>
      <c r="L397" s="243"/>
      <c r="M397" s="243"/>
      <c r="N397" s="299" t="str">
        <f>IF(OR(K397="",L397=""),"",L397-K397)</f>
      </c>
      <c r="O397" s="300" t="str">
        <f>IFERROR(N397/K397,"")</f>
      </c>
      <c r="P397" s="301" t="str">
        <f>IF(N397="","",IF(OR(H397="収益",H397="キャッシュイン"),IF(N397&gt;=0,"有利","不利"),IF(N397&lt;=0,"有利","不利")))</f>
      </c>
      <c r="Q397" s="149"/>
      <c r="R397" s="149"/>
      <c r="S397" s="315"/>
      <c r="T397" s="315"/>
      <c r="U397" s="149"/>
      <c r="V397" s="249"/>
    </row>
    <row r="398" ht="20" customHeight="true">
      <c r="A398" s="285" t="str">
        <f>IF(B398="","",ROW()-5)</f>
      </c>
      <c r="B398" s="237"/>
      <c r="C398" s="291" t="str">
        <f>IF(B398="","",TEXT(B398,"yyyy-mm"))</f>
      </c>
      <c r="D398" s="149"/>
      <c r="E398" s="149"/>
      <c r="F398" s="149"/>
      <c r="G398" s="149"/>
      <c r="H398" s="149"/>
      <c r="I398" s="149"/>
      <c r="J398" s="149"/>
      <c r="K398" s="243"/>
      <c r="L398" s="243"/>
      <c r="M398" s="243"/>
      <c r="N398" s="299" t="str">
        <f>IF(OR(K398="",L398=""),"",L398-K398)</f>
      </c>
      <c r="O398" s="300" t="str">
        <f>IFERROR(N398/K398,"")</f>
      </c>
      <c r="P398" s="301" t="str">
        <f>IF(N398="","",IF(OR(H398="収益",H398="キャッシュイン"),IF(N398&gt;=0,"有利","不利"),IF(N398&lt;=0,"有利","不利")))</f>
      </c>
      <c r="Q398" s="149"/>
      <c r="R398" s="149"/>
      <c r="S398" s="315"/>
      <c r="T398" s="315"/>
      <c r="U398" s="149"/>
      <c r="V398" s="249"/>
    </row>
    <row r="399" ht="20" customHeight="true">
      <c r="A399" s="285" t="str">
        <f>IF(B399="","",ROW()-5)</f>
      </c>
      <c r="B399" s="237"/>
      <c r="C399" s="291" t="str">
        <f>IF(B399="","",TEXT(B399,"yyyy-mm"))</f>
      </c>
      <c r="D399" s="149"/>
      <c r="E399" s="149"/>
      <c r="F399" s="149"/>
      <c r="G399" s="149"/>
      <c r="H399" s="149"/>
      <c r="I399" s="149"/>
      <c r="J399" s="149"/>
      <c r="K399" s="243"/>
      <c r="L399" s="243"/>
      <c r="M399" s="243"/>
      <c r="N399" s="299" t="str">
        <f>IF(OR(K399="",L399=""),"",L399-K399)</f>
      </c>
      <c r="O399" s="300" t="str">
        <f>IFERROR(N399/K399,"")</f>
      </c>
      <c r="P399" s="301" t="str">
        <f>IF(N399="","",IF(OR(H399="収益",H399="キャッシュイン"),IF(N399&gt;=0,"有利","不利"),IF(N399&lt;=0,"有利","不利")))</f>
      </c>
      <c r="Q399" s="149"/>
      <c r="R399" s="149"/>
      <c r="S399" s="315"/>
      <c r="T399" s="315"/>
      <c r="U399" s="149"/>
      <c r="V399" s="249"/>
    </row>
    <row r="400" ht="20" customHeight="true">
      <c r="A400" s="285" t="str">
        <f>IF(B400="","",ROW()-5)</f>
      </c>
      <c r="B400" s="237"/>
      <c r="C400" s="291" t="str">
        <f>IF(B400="","",TEXT(B400,"yyyy-mm"))</f>
      </c>
      <c r="D400" s="149"/>
      <c r="E400" s="149"/>
      <c r="F400" s="149"/>
      <c r="G400" s="149"/>
      <c r="H400" s="149"/>
      <c r="I400" s="149"/>
      <c r="J400" s="149"/>
      <c r="K400" s="243"/>
      <c r="L400" s="243"/>
      <c r="M400" s="243"/>
      <c r="N400" s="299" t="str">
        <f>IF(OR(K400="",L400=""),"",L400-K400)</f>
      </c>
      <c r="O400" s="300" t="str">
        <f>IFERROR(N400/K400,"")</f>
      </c>
      <c r="P400" s="301" t="str">
        <f>IF(N400="","",IF(OR(H400="収益",H400="キャッシュイン"),IF(N400&gt;=0,"有利","不利"),IF(N400&lt;=0,"有利","不利")))</f>
      </c>
      <c r="Q400" s="149"/>
      <c r="R400" s="149"/>
      <c r="S400" s="315"/>
      <c r="T400" s="315"/>
      <c r="U400" s="149"/>
      <c r="V400" s="249"/>
    </row>
    <row r="401" ht="20" customHeight="true">
      <c r="A401" s="285" t="str">
        <f>IF(B401="","",ROW()-5)</f>
      </c>
      <c r="B401" s="237"/>
      <c r="C401" s="291" t="str">
        <f>IF(B401="","",TEXT(B401,"yyyy-mm"))</f>
      </c>
      <c r="D401" s="149"/>
      <c r="E401" s="149"/>
      <c r="F401" s="149"/>
      <c r="G401" s="149"/>
      <c r="H401" s="149"/>
      <c r="I401" s="149"/>
      <c r="J401" s="149"/>
      <c r="K401" s="243"/>
      <c r="L401" s="243"/>
      <c r="M401" s="243"/>
      <c r="N401" s="299" t="str">
        <f>IF(OR(K401="",L401=""),"",L401-K401)</f>
      </c>
      <c r="O401" s="300" t="str">
        <f>IFERROR(N401/K401,"")</f>
      </c>
      <c r="P401" s="301" t="str">
        <f>IF(N401="","",IF(OR(H401="収益",H401="キャッシュイン"),IF(N401&gt;=0,"有利","不利"),IF(N401&lt;=0,"有利","不利")))</f>
      </c>
      <c r="Q401" s="149"/>
      <c r="R401" s="149"/>
      <c r="S401" s="315"/>
      <c r="T401" s="315"/>
      <c r="U401" s="149"/>
      <c r="V401" s="249"/>
    </row>
    <row r="402" ht="20" customHeight="true">
      <c r="A402" s="285" t="str">
        <f>IF(B402="","",ROW()-5)</f>
      </c>
      <c r="B402" s="237"/>
      <c r="C402" s="291" t="str">
        <f>IF(B402="","",TEXT(B402,"yyyy-mm"))</f>
      </c>
      <c r="D402" s="149"/>
      <c r="E402" s="149"/>
      <c r="F402" s="149"/>
      <c r="G402" s="149"/>
      <c r="H402" s="149"/>
      <c r="I402" s="149"/>
      <c r="J402" s="149"/>
      <c r="K402" s="243"/>
      <c r="L402" s="243"/>
      <c r="M402" s="243"/>
      <c r="N402" s="299" t="str">
        <f>IF(OR(K402="",L402=""),"",L402-K402)</f>
      </c>
      <c r="O402" s="300" t="str">
        <f>IFERROR(N402/K402,"")</f>
      </c>
      <c r="P402" s="301" t="str">
        <f>IF(N402="","",IF(OR(H402="収益",H402="キャッシュイン"),IF(N402&gt;=0,"有利","不利"),IF(N402&lt;=0,"有利","不利")))</f>
      </c>
      <c r="Q402" s="149"/>
      <c r="R402" s="149"/>
      <c r="S402" s="315"/>
      <c r="T402" s="315"/>
      <c r="U402" s="149"/>
      <c r="V402" s="249"/>
    </row>
    <row r="403" ht="20" customHeight="true">
      <c r="A403" s="285" t="str">
        <f>IF(B403="","",ROW()-5)</f>
      </c>
      <c r="B403" s="237"/>
      <c r="C403" s="291" t="str">
        <f>IF(B403="","",TEXT(B403,"yyyy-mm"))</f>
      </c>
      <c r="D403" s="149"/>
      <c r="E403" s="149"/>
      <c r="F403" s="149"/>
      <c r="G403" s="149"/>
      <c r="H403" s="149"/>
      <c r="I403" s="149"/>
      <c r="J403" s="149"/>
      <c r="K403" s="243"/>
      <c r="L403" s="243"/>
      <c r="M403" s="243"/>
      <c r="N403" s="299" t="str">
        <f>IF(OR(K403="",L403=""),"",L403-K403)</f>
      </c>
      <c r="O403" s="300" t="str">
        <f>IFERROR(N403/K403,"")</f>
      </c>
      <c r="P403" s="301" t="str">
        <f>IF(N403="","",IF(OR(H403="収益",H403="キャッシュイン"),IF(N403&gt;=0,"有利","不利"),IF(N403&lt;=0,"有利","不利")))</f>
      </c>
      <c r="Q403" s="149"/>
      <c r="R403" s="149"/>
      <c r="S403" s="315"/>
      <c r="T403" s="315"/>
      <c r="U403" s="149"/>
      <c r="V403" s="249"/>
    </row>
    <row r="404" ht="20" customHeight="true">
      <c r="A404" s="285" t="str">
        <f>IF(B404="","",ROW()-5)</f>
      </c>
      <c r="B404" s="237"/>
      <c r="C404" s="291" t="str">
        <f>IF(B404="","",TEXT(B404,"yyyy-mm"))</f>
      </c>
      <c r="D404" s="149"/>
      <c r="E404" s="149"/>
      <c r="F404" s="149"/>
      <c r="G404" s="149"/>
      <c r="H404" s="149"/>
      <c r="I404" s="149"/>
      <c r="J404" s="149"/>
      <c r="K404" s="243"/>
      <c r="L404" s="243"/>
      <c r="M404" s="243"/>
      <c r="N404" s="299" t="str">
        <f>IF(OR(K404="",L404=""),"",L404-K404)</f>
      </c>
      <c r="O404" s="300" t="str">
        <f>IFERROR(N404/K404,"")</f>
      </c>
      <c r="P404" s="301" t="str">
        <f>IF(N404="","",IF(OR(H404="収益",H404="キャッシュイン"),IF(N404&gt;=0,"有利","不利"),IF(N404&lt;=0,"有利","不利")))</f>
      </c>
      <c r="Q404" s="149"/>
      <c r="R404" s="149"/>
      <c r="S404" s="315"/>
      <c r="T404" s="315"/>
      <c r="U404" s="149"/>
      <c r="V404" s="249"/>
    </row>
    <row r="405" ht="20" customHeight="true">
      <c r="A405" s="285" t="str">
        <f>IF(B405="","",ROW()-5)</f>
      </c>
      <c r="B405" s="237"/>
      <c r="C405" s="291" t="str">
        <f>IF(B405="","",TEXT(B405,"yyyy-mm"))</f>
      </c>
      <c r="D405" s="149"/>
      <c r="E405" s="149"/>
      <c r="F405" s="149"/>
      <c r="G405" s="149"/>
      <c r="H405" s="149"/>
      <c r="I405" s="149"/>
      <c r="J405" s="149"/>
      <c r="K405" s="243"/>
      <c r="L405" s="243"/>
      <c r="M405" s="243"/>
      <c r="N405" s="299" t="str">
        <f>IF(OR(K405="",L405=""),"",L405-K405)</f>
      </c>
      <c r="O405" s="300" t="str">
        <f>IFERROR(N405/K405,"")</f>
      </c>
      <c r="P405" s="301" t="str">
        <f>IF(N405="","",IF(OR(H405="収益",H405="キャッシュイン"),IF(N405&gt;=0,"有利","不利"),IF(N405&lt;=0,"有利","不利")))</f>
      </c>
      <c r="Q405" s="149"/>
      <c r="R405" s="149"/>
      <c r="S405" s="315"/>
      <c r="T405" s="315"/>
      <c r="U405" s="149"/>
      <c r="V405" s="249"/>
    </row>
    <row r="406" ht="20" customHeight="true">
      <c r="A406" s="285" t="str">
        <f>IF(B406="","",ROW()-5)</f>
      </c>
      <c r="B406" s="237"/>
      <c r="C406" s="291" t="str">
        <f>IF(B406="","",TEXT(B406,"yyyy-mm"))</f>
      </c>
      <c r="D406" s="149"/>
      <c r="E406" s="149"/>
      <c r="F406" s="149"/>
      <c r="G406" s="149"/>
      <c r="H406" s="149"/>
      <c r="I406" s="149"/>
      <c r="J406" s="149"/>
      <c r="K406" s="243"/>
      <c r="L406" s="243"/>
      <c r="M406" s="243"/>
      <c r="N406" s="299" t="str">
        <f>IF(OR(K406="",L406=""),"",L406-K406)</f>
      </c>
      <c r="O406" s="300" t="str">
        <f>IFERROR(N406/K406,"")</f>
      </c>
      <c r="P406" s="301" t="str">
        <f>IF(N406="","",IF(OR(H406="収益",H406="キャッシュイン"),IF(N406&gt;=0,"有利","不利"),IF(N406&lt;=0,"有利","不利")))</f>
      </c>
      <c r="Q406" s="149"/>
      <c r="R406" s="149"/>
      <c r="S406" s="315"/>
      <c r="T406" s="315"/>
      <c r="U406" s="149"/>
      <c r="V406" s="249"/>
    </row>
    <row r="407" ht="20" customHeight="true">
      <c r="A407" s="285" t="str">
        <f>IF(B407="","",ROW()-5)</f>
      </c>
      <c r="B407" s="237"/>
      <c r="C407" s="291" t="str">
        <f>IF(B407="","",TEXT(B407,"yyyy-mm"))</f>
      </c>
      <c r="D407" s="149"/>
      <c r="E407" s="149"/>
      <c r="F407" s="149"/>
      <c r="G407" s="149"/>
      <c r="H407" s="149"/>
      <c r="I407" s="149"/>
      <c r="J407" s="149"/>
      <c r="K407" s="243"/>
      <c r="L407" s="243"/>
      <c r="M407" s="243"/>
      <c r="N407" s="299" t="str">
        <f>IF(OR(K407="",L407=""),"",L407-K407)</f>
      </c>
      <c r="O407" s="300" t="str">
        <f>IFERROR(N407/K407,"")</f>
      </c>
      <c r="P407" s="301" t="str">
        <f>IF(N407="","",IF(OR(H407="収益",H407="キャッシュイン"),IF(N407&gt;=0,"有利","不利"),IF(N407&lt;=0,"有利","不利")))</f>
      </c>
      <c r="Q407" s="149"/>
      <c r="R407" s="149"/>
      <c r="S407" s="315"/>
      <c r="T407" s="315"/>
      <c r="U407" s="149"/>
      <c r="V407" s="249"/>
    </row>
    <row r="408" ht="20" customHeight="true">
      <c r="A408" s="285" t="str">
        <f>IF(B408="","",ROW()-5)</f>
      </c>
      <c r="B408" s="237"/>
      <c r="C408" s="291" t="str">
        <f>IF(B408="","",TEXT(B408,"yyyy-mm"))</f>
      </c>
      <c r="D408" s="149"/>
      <c r="E408" s="149"/>
      <c r="F408" s="149"/>
      <c r="G408" s="149"/>
      <c r="H408" s="149"/>
      <c r="I408" s="149"/>
      <c r="J408" s="149"/>
      <c r="K408" s="243"/>
      <c r="L408" s="243"/>
      <c r="M408" s="243"/>
      <c r="N408" s="299" t="str">
        <f>IF(OR(K408="",L408=""),"",L408-K408)</f>
      </c>
      <c r="O408" s="300" t="str">
        <f>IFERROR(N408/K408,"")</f>
      </c>
      <c r="P408" s="301" t="str">
        <f>IF(N408="","",IF(OR(H408="収益",H408="キャッシュイン"),IF(N408&gt;=0,"有利","不利"),IF(N408&lt;=0,"有利","不利")))</f>
      </c>
      <c r="Q408" s="149"/>
      <c r="R408" s="149"/>
      <c r="S408" s="315"/>
      <c r="T408" s="315"/>
      <c r="U408" s="149"/>
      <c r="V408" s="249"/>
    </row>
    <row r="409" ht="20" customHeight="true">
      <c r="A409" s="285" t="str">
        <f>IF(B409="","",ROW()-5)</f>
      </c>
      <c r="B409" s="237"/>
      <c r="C409" s="291" t="str">
        <f>IF(B409="","",TEXT(B409,"yyyy-mm"))</f>
      </c>
      <c r="D409" s="149"/>
      <c r="E409" s="149"/>
      <c r="F409" s="149"/>
      <c r="G409" s="149"/>
      <c r="H409" s="149"/>
      <c r="I409" s="149"/>
      <c r="J409" s="149"/>
      <c r="K409" s="243"/>
      <c r="L409" s="243"/>
      <c r="M409" s="243"/>
      <c r="N409" s="299" t="str">
        <f>IF(OR(K409="",L409=""),"",L409-K409)</f>
      </c>
      <c r="O409" s="300" t="str">
        <f>IFERROR(N409/K409,"")</f>
      </c>
      <c r="P409" s="301" t="str">
        <f>IF(N409="","",IF(OR(H409="収益",H409="キャッシュイン"),IF(N409&gt;=0,"有利","不利"),IF(N409&lt;=0,"有利","不利")))</f>
      </c>
      <c r="Q409" s="149"/>
      <c r="R409" s="149"/>
      <c r="S409" s="315"/>
      <c r="T409" s="315"/>
      <c r="U409" s="149"/>
      <c r="V409" s="249"/>
    </row>
    <row r="410" ht="20" customHeight="true">
      <c r="A410" s="285" t="str">
        <f>IF(B410="","",ROW()-5)</f>
      </c>
      <c r="B410" s="237"/>
      <c r="C410" s="291" t="str">
        <f>IF(B410="","",TEXT(B410,"yyyy-mm"))</f>
      </c>
      <c r="D410" s="149"/>
      <c r="E410" s="149"/>
      <c r="F410" s="149"/>
      <c r="G410" s="149"/>
      <c r="H410" s="149"/>
      <c r="I410" s="149"/>
      <c r="J410" s="149"/>
      <c r="K410" s="243"/>
      <c r="L410" s="243"/>
      <c r="M410" s="243"/>
      <c r="N410" s="299" t="str">
        <f>IF(OR(K410="",L410=""),"",L410-K410)</f>
      </c>
      <c r="O410" s="300" t="str">
        <f>IFERROR(N410/K410,"")</f>
      </c>
      <c r="P410" s="301" t="str">
        <f>IF(N410="","",IF(OR(H410="収益",H410="キャッシュイン"),IF(N410&gt;=0,"有利","不利"),IF(N410&lt;=0,"有利","不利")))</f>
      </c>
      <c r="Q410" s="149"/>
      <c r="R410" s="149"/>
      <c r="S410" s="315"/>
      <c r="T410" s="315"/>
      <c r="U410" s="149"/>
      <c r="V410" s="249"/>
    </row>
    <row r="411" ht="20" customHeight="true">
      <c r="A411" s="285" t="str">
        <f>IF(B411="","",ROW()-5)</f>
      </c>
      <c r="B411" s="237"/>
      <c r="C411" s="291" t="str">
        <f>IF(B411="","",TEXT(B411,"yyyy-mm"))</f>
      </c>
      <c r="D411" s="149"/>
      <c r="E411" s="149"/>
      <c r="F411" s="149"/>
      <c r="G411" s="149"/>
      <c r="H411" s="149"/>
      <c r="I411" s="149"/>
      <c r="J411" s="149"/>
      <c r="K411" s="243"/>
      <c r="L411" s="243"/>
      <c r="M411" s="243"/>
      <c r="N411" s="299" t="str">
        <f>IF(OR(K411="",L411=""),"",L411-K411)</f>
      </c>
      <c r="O411" s="300" t="str">
        <f>IFERROR(N411/K411,"")</f>
      </c>
      <c r="P411" s="301" t="str">
        <f>IF(N411="","",IF(OR(H411="収益",H411="キャッシュイン"),IF(N411&gt;=0,"有利","不利"),IF(N411&lt;=0,"有利","不利")))</f>
      </c>
      <c r="Q411" s="149"/>
      <c r="R411" s="149"/>
      <c r="S411" s="315"/>
      <c r="T411" s="315"/>
      <c r="U411" s="149"/>
      <c r="V411" s="249"/>
    </row>
    <row r="412" ht="20" customHeight="true">
      <c r="A412" s="285" t="str">
        <f>IF(B412="","",ROW()-5)</f>
      </c>
      <c r="B412" s="237"/>
      <c r="C412" s="291" t="str">
        <f>IF(B412="","",TEXT(B412,"yyyy-mm"))</f>
      </c>
      <c r="D412" s="149"/>
      <c r="E412" s="149"/>
      <c r="F412" s="149"/>
      <c r="G412" s="149"/>
      <c r="H412" s="149"/>
      <c r="I412" s="149"/>
      <c r="J412" s="149"/>
      <c r="K412" s="243"/>
      <c r="L412" s="243"/>
      <c r="M412" s="243"/>
      <c r="N412" s="299" t="str">
        <f>IF(OR(K412="",L412=""),"",L412-K412)</f>
      </c>
      <c r="O412" s="300" t="str">
        <f>IFERROR(N412/K412,"")</f>
      </c>
      <c r="P412" s="301" t="str">
        <f>IF(N412="","",IF(OR(H412="収益",H412="キャッシュイン"),IF(N412&gt;=0,"有利","不利"),IF(N412&lt;=0,"有利","不利")))</f>
      </c>
      <c r="Q412" s="149"/>
      <c r="R412" s="149"/>
      <c r="S412" s="315"/>
      <c r="T412" s="315"/>
      <c r="U412" s="149"/>
      <c r="V412" s="249"/>
    </row>
    <row r="413" ht="20" customHeight="true">
      <c r="A413" s="285" t="str">
        <f>IF(B413="","",ROW()-5)</f>
      </c>
      <c r="B413" s="237"/>
      <c r="C413" s="291" t="str">
        <f>IF(B413="","",TEXT(B413,"yyyy-mm"))</f>
      </c>
      <c r="D413" s="149"/>
      <c r="E413" s="149"/>
      <c r="F413" s="149"/>
      <c r="G413" s="149"/>
      <c r="H413" s="149"/>
      <c r="I413" s="149"/>
      <c r="J413" s="149"/>
      <c r="K413" s="243"/>
      <c r="L413" s="243"/>
      <c r="M413" s="243"/>
      <c r="N413" s="299" t="str">
        <f>IF(OR(K413="",L413=""),"",L413-K413)</f>
      </c>
      <c r="O413" s="300" t="str">
        <f>IFERROR(N413/K413,"")</f>
      </c>
      <c r="P413" s="301" t="str">
        <f>IF(N413="","",IF(OR(H413="収益",H413="キャッシュイン"),IF(N413&gt;=0,"有利","不利"),IF(N413&lt;=0,"有利","不利")))</f>
      </c>
      <c r="Q413" s="149"/>
      <c r="R413" s="149"/>
      <c r="S413" s="315"/>
      <c r="T413" s="315"/>
      <c r="U413" s="149"/>
      <c r="V413" s="249"/>
    </row>
    <row r="414" ht="20" customHeight="true">
      <c r="A414" s="285" t="str">
        <f>IF(B414="","",ROW()-5)</f>
      </c>
      <c r="B414" s="237"/>
      <c r="C414" s="291" t="str">
        <f>IF(B414="","",TEXT(B414,"yyyy-mm"))</f>
      </c>
      <c r="D414" s="149"/>
      <c r="E414" s="149"/>
      <c r="F414" s="149"/>
      <c r="G414" s="149"/>
      <c r="H414" s="149"/>
      <c r="I414" s="149"/>
      <c r="J414" s="149"/>
      <c r="K414" s="243"/>
      <c r="L414" s="243"/>
      <c r="M414" s="243"/>
      <c r="N414" s="299" t="str">
        <f>IF(OR(K414="",L414=""),"",L414-K414)</f>
      </c>
      <c r="O414" s="300" t="str">
        <f>IFERROR(N414/K414,"")</f>
      </c>
      <c r="P414" s="301" t="str">
        <f>IF(N414="","",IF(OR(H414="収益",H414="キャッシュイン"),IF(N414&gt;=0,"有利","不利"),IF(N414&lt;=0,"有利","不利")))</f>
      </c>
      <c r="Q414" s="149"/>
      <c r="R414" s="149"/>
      <c r="S414" s="315"/>
      <c r="T414" s="315"/>
      <c r="U414" s="149"/>
      <c r="V414" s="249"/>
    </row>
    <row r="415" ht="20" customHeight="true">
      <c r="A415" s="285" t="str">
        <f>IF(B415="","",ROW()-5)</f>
      </c>
      <c r="B415" s="237"/>
      <c r="C415" s="291" t="str">
        <f>IF(B415="","",TEXT(B415,"yyyy-mm"))</f>
      </c>
      <c r="D415" s="149"/>
      <c r="E415" s="149"/>
      <c r="F415" s="149"/>
      <c r="G415" s="149"/>
      <c r="H415" s="149"/>
      <c r="I415" s="149"/>
      <c r="J415" s="149"/>
      <c r="K415" s="243"/>
      <c r="L415" s="243"/>
      <c r="M415" s="243"/>
      <c r="N415" s="299" t="str">
        <f>IF(OR(K415="",L415=""),"",L415-K415)</f>
      </c>
      <c r="O415" s="300" t="str">
        <f>IFERROR(N415/K415,"")</f>
      </c>
      <c r="P415" s="301" t="str">
        <f>IF(N415="","",IF(OR(H415="収益",H415="キャッシュイン"),IF(N415&gt;=0,"有利","不利"),IF(N415&lt;=0,"有利","不利")))</f>
      </c>
      <c r="Q415" s="149"/>
      <c r="R415" s="149"/>
      <c r="S415" s="315"/>
      <c r="T415" s="315"/>
      <c r="U415" s="149"/>
      <c r="V415" s="249"/>
    </row>
    <row r="416" ht="20" customHeight="true">
      <c r="A416" s="285" t="str">
        <f>IF(B416="","",ROW()-5)</f>
      </c>
      <c r="B416" s="237"/>
      <c r="C416" s="291" t="str">
        <f>IF(B416="","",TEXT(B416,"yyyy-mm"))</f>
      </c>
      <c r="D416" s="149"/>
      <c r="E416" s="149"/>
      <c r="F416" s="149"/>
      <c r="G416" s="149"/>
      <c r="H416" s="149"/>
      <c r="I416" s="149"/>
      <c r="J416" s="149"/>
      <c r="K416" s="243"/>
      <c r="L416" s="243"/>
      <c r="M416" s="243"/>
      <c r="N416" s="299" t="str">
        <f>IF(OR(K416="",L416=""),"",L416-K416)</f>
      </c>
      <c r="O416" s="300" t="str">
        <f>IFERROR(N416/K416,"")</f>
      </c>
      <c r="P416" s="301" t="str">
        <f>IF(N416="","",IF(OR(H416="収益",H416="キャッシュイン"),IF(N416&gt;=0,"有利","不利"),IF(N416&lt;=0,"有利","不利")))</f>
      </c>
      <c r="Q416" s="149"/>
      <c r="R416" s="149"/>
      <c r="S416" s="315"/>
      <c r="T416" s="315"/>
      <c r="U416" s="149"/>
      <c r="V416" s="249"/>
    </row>
    <row r="417" ht="20" customHeight="true">
      <c r="A417" s="285" t="str">
        <f>IF(B417="","",ROW()-5)</f>
      </c>
      <c r="B417" s="237"/>
      <c r="C417" s="291" t="str">
        <f>IF(B417="","",TEXT(B417,"yyyy-mm"))</f>
      </c>
      <c r="D417" s="149"/>
      <c r="E417" s="149"/>
      <c r="F417" s="149"/>
      <c r="G417" s="149"/>
      <c r="H417" s="149"/>
      <c r="I417" s="149"/>
      <c r="J417" s="149"/>
      <c r="K417" s="243"/>
      <c r="L417" s="243"/>
      <c r="M417" s="243"/>
      <c r="N417" s="299" t="str">
        <f>IF(OR(K417="",L417=""),"",L417-K417)</f>
      </c>
      <c r="O417" s="300" t="str">
        <f>IFERROR(N417/K417,"")</f>
      </c>
      <c r="P417" s="301" t="str">
        <f>IF(N417="","",IF(OR(H417="収益",H417="キャッシュイン"),IF(N417&gt;=0,"有利","不利"),IF(N417&lt;=0,"有利","不利")))</f>
      </c>
      <c r="Q417" s="149"/>
      <c r="R417" s="149"/>
      <c r="S417" s="315"/>
      <c r="T417" s="315"/>
      <c r="U417" s="149"/>
      <c r="V417" s="249"/>
    </row>
    <row r="418" ht="20" customHeight="true">
      <c r="A418" s="285" t="str">
        <f>IF(B418="","",ROW()-5)</f>
      </c>
      <c r="B418" s="237"/>
      <c r="C418" s="291" t="str">
        <f>IF(B418="","",TEXT(B418,"yyyy-mm"))</f>
      </c>
      <c r="D418" s="149"/>
      <c r="E418" s="149"/>
      <c r="F418" s="149"/>
      <c r="G418" s="149"/>
      <c r="H418" s="149"/>
      <c r="I418" s="149"/>
      <c r="J418" s="149"/>
      <c r="K418" s="243"/>
      <c r="L418" s="243"/>
      <c r="M418" s="243"/>
      <c r="N418" s="299" t="str">
        <f>IF(OR(K418="",L418=""),"",L418-K418)</f>
      </c>
      <c r="O418" s="300" t="str">
        <f>IFERROR(N418/K418,"")</f>
      </c>
      <c r="P418" s="301" t="str">
        <f>IF(N418="","",IF(OR(H418="収益",H418="キャッシュイン"),IF(N418&gt;=0,"有利","不利"),IF(N418&lt;=0,"有利","不利")))</f>
      </c>
      <c r="Q418" s="149"/>
      <c r="R418" s="149"/>
      <c r="S418" s="315"/>
      <c r="T418" s="315"/>
      <c r="U418" s="149"/>
      <c r="V418" s="249"/>
    </row>
    <row r="419" ht="20" customHeight="true">
      <c r="A419" s="285" t="str">
        <f>IF(B419="","",ROW()-5)</f>
      </c>
      <c r="B419" s="237"/>
      <c r="C419" s="291" t="str">
        <f>IF(B419="","",TEXT(B419,"yyyy-mm"))</f>
      </c>
      <c r="D419" s="149"/>
      <c r="E419" s="149"/>
      <c r="F419" s="149"/>
      <c r="G419" s="149"/>
      <c r="H419" s="149"/>
      <c r="I419" s="149"/>
      <c r="J419" s="149"/>
      <c r="K419" s="243"/>
      <c r="L419" s="243"/>
      <c r="M419" s="243"/>
      <c r="N419" s="299" t="str">
        <f>IF(OR(K419="",L419=""),"",L419-K419)</f>
      </c>
      <c r="O419" s="300" t="str">
        <f>IFERROR(N419/K419,"")</f>
      </c>
      <c r="P419" s="301" t="str">
        <f>IF(N419="","",IF(OR(H419="収益",H419="キャッシュイン"),IF(N419&gt;=0,"有利","不利"),IF(N419&lt;=0,"有利","不利")))</f>
      </c>
      <c r="Q419" s="149"/>
      <c r="R419" s="149"/>
      <c r="S419" s="315"/>
      <c r="T419" s="315"/>
      <c r="U419" s="149"/>
      <c r="V419" s="249"/>
    </row>
    <row r="420" ht="20" customHeight="true">
      <c r="A420" s="285" t="str">
        <f>IF(B420="","",ROW()-5)</f>
      </c>
      <c r="B420" s="237"/>
      <c r="C420" s="291" t="str">
        <f>IF(B420="","",TEXT(B420,"yyyy-mm"))</f>
      </c>
      <c r="D420" s="149"/>
      <c r="E420" s="149"/>
      <c r="F420" s="149"/>
      <c r="G420" s="149"/>
      <c r="H420" s="149"/>
      <c r="I420" s="149"/>
      <c r="J420" s="149"/>
      <c r="K420" s="243"/>
      <c r="L420" s="243"/>
      <c r="M420" s="243"/>
      <c r="N420" s="299" t="str">
        <f>IF(OR(K420="",L420=""),"",L420-K420)</f>
      </c>
      <c r="O420" s="300" t="str">
        <f>IFERROR(N420/K420,"")</f>
      </c>
      <c r="P420" s="301" t="str">
        <f>IF(N420="","",IF(OR(H420="収益",H420="キャッシュイン"),IF(N420&gt;=0,"有利","不利"),IF(N420&lt;=0,"有利","不利")))</f>
      </c>
      <c r="Q420" s="149"/>
      <c r="R420" s="149"/>
      <c r="S420" s="315"/>
      <c r="T420" s="315"/>
      <c r="U420" s="149"/>
      <c r="V420" s="249"/>
    </row>
    <row r="421" ht="20" customHeight="true">
      <c r="A421" s="285" t="str">
        <f>IF(B421="","",ROW()-5)</f>
      </c>
      <c r="B421" s="237"/>
      <c r="C421" s="291" t="str">
        <f>IF(B421="","",TEXT(B421,"yyyy-mm"))</f>
      </c>
      <c r="D421" s="149"/>
      <c r="E421" s="149"/>
      <c r="F421" s="149"/>
      <c r="G421" s="149"/>
      <c r="H421" s="149"/>
      <c r="I421" s="149"/>
      <c r="J421" s="149"/>
      <c r="K421" s="243"/>
      <c r="L421" s="243"/>
      <c r="M421" s="243"/>
      <c r="N421" s="299" t="str">
        <f>IF(OR(K421="",L421=""),"",L421-K421)</f>
      </c>
      <c r="O421" s="300" t="str">
        <f>IFERROR(N421/K421,"")</f>
      </c>
      <c r="P421" s="301" t="str">
        <f>IF(N421="","",IF(OR(H421="収益",H421="キャッシュイン"),IF(N421&gt;=0,"有利","不利"),IF(N421&lt;=0,"有利","不利")))</f>
      </c>
      <c r="Q421" s="149"/>
      <c r="R421" s="149"/>
      <c r="S421" s="315"/>
      <c r="T421" s="315"/>
      <c r="U421" s="149"/>
      <c r="V421" s="249"/>
    </row>
    <row r="422" ht="20" customHeight="true">
      <c r="A422" s="285" t="str">
        <f>IF(B422="","",ROW()-5)</f>
      </c>
      <c r="B422" s="237"/>
      <c r="C422" s="291" t="str">
        <f>IF(B422="","",TEXT(B422,"yyyy-mm"))</f>
      </c>
      <c r="D422" s="149"/>
      <c r="E422" s="149"/>
      <c r="F422" s="149"/>
      <c r="G422" s="149"/>
      <c r="H422" s="149"/>
      <c r="I422" s="149"/>
      <c r="J422" s="149"/>
      <c r="K422" s="243"/>
      <c r="L422" s="243"/>
      <c r="M422" s="243"/>
      <c r="N422" s="299" t="str">
        <f>IF(OR(K422="",L422=""),"",L422-K422)</f>
      </c>
      <c r="O422" s="300" t="str">
        <f>IFERROR(N422/K422,"")</f>
      </c>
      <c r="P422" s="301" t="str">
        <f>IF(N422="","",IF(OR(H422="収益",H422="キャッシュイン"),IF(N422&gt;=0,"有利","不利"),IF(N422&lt;=0,"有利","不利")))</f>
      </c>
      <c r="Q422" s="149"/>
      <c r="R422" s="149"/>
      <c r="S422" s="315"/>
      <c r="T422" s="315"/>
      <c r="U422" s="149"/>
      <c r="V422" s="249"/>
    </row>
    <row r="423" ht="20" customHeight="true">
      <c r="A423" s="285" t="str">
        <f>IF(B423="","",ROW()-5)</f>
      </c>
      <c r="B423" s="237"/>
      <c r="C423" s="291" t="str">
        <f>IF(B423="","",TEXT(B423,"yyyy-mm"))</f>
      </c>
      <c r="D423" s="149"/>
      <c r="E423" s="149"/>
      <c r="F423" s="149"/>
      <c r="G423" s="149"/>
      <c r="H423" s="149"/>
      <c r="I423" s="149"/>
      <c r="J423" s="149"/>
      <c r="K423" s="243"/>
      <c r="L423" s="243"/>
      <c r="M423" s="243"/>
      <c r="N423" s="299" t="str">
        <f>IF(OR(K423="",L423=""),"",L423-K423)</f>
      </c>
      <c r="O423" s="300" t="str">
        <f>IFERROR(N423/K423,"")</f>
      </c>
      <c r="P423" s="301" t="str">
        <f>IF(N423="","",IF(OR(H423="収益",H423="キャッシュイン"),IF(N423&gt;=0,"有利","不利"),IF(N423&lt;=0,"有利","不利")))</f>
      </c>
      <c r="Q423" s="149"/>
      <c r="R423" s="149"/>
      <c r="S423" s="315"/>
      <c r="T423" s="315"/>
      <c r="U423" s="149"/>
      <c r="V423" s="249"/>
    </row>
    <row r="424" ht="20" customHeight="true">
      <c r="A424" s="285" t="str">
        <f>IF(B424="","",ROW()-5)</f>
      </c>
      <c r="B424" s="237"/>
      <c r="C424" s="291" t="str">
        <f>IF(B424="","",TEXT(B424,"yyyy-mm"))</f>
      </c>
      <c r="D424" s="149"/>
      <c r="E424" s="149"/>
      <c r="F424" s="149"/>
      <c r="G424" s="149"/>
      <c r="H424" s="149"/>
      <c r="I424" s="149"/>
      <c r="J424" s="149"/>
      <c r="K424" s="243"/>
      <c r="L424" s="243"/>
      <c r="M424" s="243"/>
      <c r="N424" s="299" t="str">
        <f>IF(OR(K424="",L424=""),"",L424-K424)</f>
      </c>
      <c r="O424" s="300" t="str">
        <f>IFERROR(N424/K424,"")</f>
      </c>
      <c r="P424" s="301" t="str">
        <f>IF(N424="","",IF(OR(H424="収益",H424="キャッシュイン"),IF(N424&gt;=0,"有利","不利"),IF(N424&lt;=0,"有利","不利")))</f>
      </c>
      <c r="Q424" s="149"/>
      <c r="R424" s="149"/>
      <c r="S424" s="315"/>
      <c r="T424" s="315"/>
      <c r="U424" s="149"/>
      <c r="V424" s="249"/>
    </row>
    <row r="425" ht="20" customHeight="true">
      <c r="A425" s="285" t="str">
        <f>IF(B425="","",ROW()-5)</f>
      </c>
      <c r="B425" s="237"/>
      <c r="C425" s="291" t="str">
        <f>IF(B425="","",TEXT(B425,"yyyy-mm"))</f>
      </c>
      <c r="D425" s="149"/>
      <c r="E425" s="149"/>
      <c r="F425" s="149"/>
      <c r="G425" s="149"/>
      <c r="H425" s="149"/>
      <c r="I425" s="149"/>
      <c r="J425" s="149"/>
      <c r="K425" s="243"/>
      <c r="L425" s="243"/>
      <c r="M425" s="243"/>
      <c r="N425" s="299" t="str">
        <f>IF(OR(K425="",L425=""),"",L425-K425)</f>
      </c>
      <c r="O425" s="300" t="str">
        <f>IFERROR(N425/K425,"")</f>
      </c>
      <c r="P425" s="301" t="str">
        <f>IF(N425="","",IF(OR(H425="収益",H425="キャッシュイン"),IF(N425&gt;=0,"有利","不利"),IF(N425&lt;=0,"有利","不利")))</f>
      </c>
      <c r="Q425" s="149"/>
      <c r="R425" s="149"/>
      <c r="S425" s="315"/>
      <c r="T425" s="315"/>
      <c r="U425" s="149"/>
      <c r="V425" s="249"/>
    </row>
    <row r="426" ht="20" customHeight="true">
      <c r="A426" s="285" t="str">
        <f>IF(B426="","",ROW()-5)</f>
      </c>
      <c r="B426" s="237"/>
      <c r="C426" s="291" t="str">
        <f>IF(B426="","",TEXT(B426,"yyyy-mm"))</f>
      </c>
      <c r="D426" s="149"/>
      <c r="E426" s="149"/>
      <c r="F426" s="149"/>
      <c r="G426" s="149"/>
      <c r="H426" s="149"/>
      <c r="I426" s="149"/>
      <c r="J426" s="149"/>
      <c r="K426" s="243"/>
      <c r="L426" s="243"/>
      <c r="M426" s="243"/>
      <c r="N426" s="299" t="str">
        <f>IF(OR(K426="",L426=""),"",L426-K426)</f>
      </c>
      <c r="O426" s="300" t="str">
        <f>IFERROR(N426/K426,"")</f>
      </c>
      <c r="P426" s="301" t="str">
        <f>IF(N426="","",IF(OR(H426="収益",H426="キャッシュイン"),IF(N426&gt;=0,"有利","不利"),IF(N426&lt;=0,"有利","不利")))</f>
      </c>
      <c r="Q426" s="149"/>
      <c r="R426" s="149"/>
      <c r="S426" s="315"/>
      <c r="T426" s="315"/>
      <c r="U426" s="149"/>
      <c r="V426" s="249"/>
    </row>
    <row r="427" ht="20" customHeight="true">
      <c r="A427" s="285" t="str">
        <f>IF(B427="","",ROW()-5)</f>
      </c>
      <c r="B427" s="237"/>
      <c r="C427" s="291" t="str">
        <f>IF(B427="","",TEXT(B427,"yyyy-mm"))</f>
      </c>
      <c r="D427" s="149"/>
      <c r="E427" s="149"/>
      <c r="F427" s="149"/>
      <c r="G427" s="149"/>
      <c r="H427" s="149"/>
      <c r="I427" s="149"/>
      <c r="J427" s="149"/>
      <c r="K427" s="243"/>
      <c r="L427" s="243"/>
      <c r="M427" s="243"/>
      <c r="N427" s="299" t="str">
        <f>IF(OR(K427="",L427=""),"",L427-K427)</f>
      </c>
      <c r="O427" s="300" t="str">
        <f>IFERROR(N427/K427,"")</f>
      </c>
      <c r="P427" s="301" t="str">
        <f>IF(N427="","",IF(OR(H427="収益",H427="キャッシュイン"),IF(N427&gt;=0,"有利","不利"),IF(N427&lt;=0,"有利","不利")))</f>
      </c>
      <c r="Q427" s="149"/>
      <c r="R427" s="149"/>
      <c r="S427" s="315"/>
      <c r="T427" s="315"/>
      <c r="U427" s="149"/>
      <c r="V427" s="249"/>
    </row>
    <row r="428" ht="20" customHeight="true">
      <c r="A428" s="285" t="str">
        <f>IF(B428="","",ROW()-5)</f>
      </c>
      <c r="B428" s="237"/>
      <c r="C428" s="291" t="str">
        <f>IF(B428="","",TEXT(B428,"yyyy-mm"))</f>
      </c>
      <c r="D428" s="149"/>
      <c r="E428" s="149"/>
      <c r="F428" s="149"/>
      <c r="G428" s="149"/>
      <c r="H428" s="149"/>
      <c r="I428" s="149"/>
      <c r="J428" s="149"/>
      <c r="K428" s="243"/>
      <c r="L428" s="243"/>
      <c r="M428" s="243"/>
      <c r="N428" s="299" t="str">
        <f>IF(OR(K428="",L428=""),"",L428-K428)</f>
      </c>
      <c r="O428" s="300" t="str">
        <f>IFERROR(N428/K428,"")</f>
      </c>
      <c r="P428" s="301" t="str">
        <f>IF(N428="","",IF(OR(H428="収益",H428="キャッシュイン"),IF(N428&gt;=0,"有利","不利"),IF(N428&lt;=0,"有利","不利")))</f>
      </c>
      <c r="Q428" s="149"/>
      <c r="R428" s="149"/>
      <c r="S428" s="315"/>
      <c r="T428" s="315"/>
      <c r="U428" s="149"/>
      <c r="V428" s="249"/>
    </row>
    <row r="429" ht="20" customHeight="true">
      <c r="A429" s="285" t="str">
        <f>IF(B429="","",ROW()-5)</f>
      </c>
      <c r="B429" s="237"/>
      <c r="C429" s="291" t="str">
        <f>IF(B429="","",TEXT(B429,"yyyy-mm"))</f>
      </c>
      <c r="D429" s="149"/>
      <c r="E429" s="149"/>
      <c r="F429" s="149"/>
      <c r="G429" s="149"/>
      <c r="H429" s="149"/>
      <c r="I429" s="149"/>
      <c r="J429" s="149"/>
      <c r="K429" s="243"/>
      <c r="L429" s="243"/>
      <c r="M429" s="243"/>
      <c r="N429" s="299" t="str">
        <f>IF(OR(K429="",L429=""),"",L429-K429)</f>
      </c>
      <c r="O429" s="300" t="str">
        <f>IFERROR(N429/K429,"")</f>
      </c>
      <c r="P429" s="301" t="str">
        <f>IF(N429="","",IF(OR(H429="収益",H429="キャッシュイン"),IF(N429&gt;=0,"有利","不利"),IF(N429&lt;=0,"有利","不利")))</f>
      </c>
      <c r="Q429" s="149"/>
      <c r="R429" s="149"/>
      <c r="S429" s="315"/>
      <c r="T429" s="315"/>
      <c r="U429" s="149"/>
      <c r="V429" s="249"/>
    </row>
    <row r="430" ht="20" customHeight="true">
      <c r="A430" s="285" t="str">
        <f>IF(B430="","",ROW()-5)</f>
      </c>
      <c r="B430" s="237"/>
      <c r="C430" s="291" t="str">
        <f>IF(B430="","",TEXT(B430,"yyyy-mm"))</f>
      </c>
      <c r="D430" s="149"/>
      <c r="E430" s="149"/>
      <c r="F430" s="149"/>
      <c r="G430" s="149"/>
      <c r="H430" s="149"/>
      <c r="I430" s="149"/>
      <c r="J430" s="149"/>
      <c r="K430" s="243"/>
      <c r="L430" s="243"/>
      <c r="M430" s="243"/>
      <c r="N430" s="299" t="str">
        <f>IF(OR(K430="",L430=""),"",L430-K430)</f>
      </c>
      <c r="O430" s="300" t="str">
        <f>IFERROR(N430/K430,"")</f>
      </c>
      <c r="P430" s="301" t="str">
        <f>IF(N430="","",IF(OR(H430="収益",H430="キャッシュイン"),IF(N430&gt;=0,"有利","不利"),IF(N430&lt;=0,"有利","不利")))</f>
      </c>
      <c r="Q430" s="149"/>
      <c r="R430" s="149"/>
      <c r="S430" s="315"/>
      <c r="T430" s="315"/>
      <c r="U430" s="149"/>
      <c r="V430" s="249"/>
    </row>
    <row r="431" ht="20" customHeight="true">
      <c r="A431" s="285" t="str">
        <f>IF(B431="","",ROW()-5)</f>
      </c>
      <c r="B431" s="237"/>
      <c r="C431" s="291" t="str">
        <f>IF(B431="","",TEXT(B431,"yyyy-mm"))</f>
      </c>
      <c r="D431" s="149"/>
      <c r="E431" s="149"/>
      <c r="F431" s="149"/>
      <c r="G431" s="149"/>
      <c r="H431" s="149"/>
      <c r="I431" s="149"/>
      <c r="J431" s="149"/>
      <c r="K431" s="243"/>
      <c r="L431" s="243"/>
      <c r="M431" s="243"/>
      <c r="N431" s="299" t="str">
        <f>IF(OR(K431="",L431=""),"",L431-K431)</f>
      </c>
      <c r="O431" s="300" t="str">
        <f>IFERROR(N431/K431,"")</f>
      </c>
      <c r="P431" s="301" t="str">
        <f>IF(N431="","",IF(OR(H431="収益",H431="キャッシュイン"),IF(N431&gt;=0,"有利","不利"),IF(N431&lt;=0,"有利","不利")))</f>
      </c>
      <c r="Q431" s="149"/>
      <c r="R431" s="149"/>
      <c r="S431" s="315"/>
      <c r="T431" s="315"/>
      <c r="U431" s="149"/>
      <c r="V431" s="249"/>
    </row>
    <row r="432" ht="20" customHeight="true">
      <c r="A432" s="285" t="str">
        <f>IF(B432="","",ROW()-5)</f>
      </c>
      <c r="B432" s="237"/>
      <c r="C432" s="291" t="str">
        <f>IF(B432="","",TEXT(B432,"yyyy-mm"))</f>
      </c>
      <c r="D432" s="149"/>
      <c r="E432" s="149"/>
      <c r="F432" s="149"/>
      <c r="G432" s="149"/>
      <c r="H432" s="149"/>
      <c r="I432" s="149"/>
      <c r="J432" s="149"/>
      <c r="K432" s="243"/>
      <c r="L432" s="243"/>
      <c r="M432" s="243"/>
      <c r="N432" s="299" t="str">
        <f>IF(OR(K432="",L432=""),"",L432-K432)</f>
      </c>
      <c r="O432" s="300" t="str">
        <f>IFERROR(N432/K432,"")</f>
      </c>
      <c r="P432" s="301" t="str">
        <f>IF(N432="","",IF(OR(H432="収益",H432="キャッシュイン"),IF(N432&gt;=0,"有利","不利"),IF(N432&lt;=0,"有利","不利")))</f>
      </c>
      <c r="Q432" s="149"/>
      <c r="R432" s="149"/>
      <c r="S432" s="315"/>
      <c r="T432" s="315"/>
      <c r="U432" s="149"/>
      <c r="V432" s="249"/>
    </row>
    <row r="433" ht="20" customHeight="true">
      <c r="A433" s="285" t="str">
        <f>IF(B433="","",ROW()-5)</f>
      </c>
      <c r="B433" s="237"/>
      <c r="C433" s="291" t="str">
        <f>IF(B433="","",TEXT(B433,"yyyy-mm"))</f>
      </c>
      <c r="D433" s="149"/>
      <c r="E433" s="149"/>
      <c r="F433" s="149"/>
      <c r="G433" s="149"/>
      <c r="H433" s="149"/>
      <c r="I433" s="149"/>
      <c r="J433" s="149"/>
      <c r="K433" s="243"/>
      <c r="L433" s="243"/>
      <c r="M433" s="243"/>
      <c r="N433" s="299" t="str">
        <f>IF(OR(K433="",L433=""),"",L433-K433)</f>
      </c>
      <c r="O433" s="300" t="str">
        <f>IFERROR(N433/K433,"")</f>
      </c>
      <c r="P433" s="301" t="str">
        <f>IF(N433="","",IF(OR(H433="収益",H433="キャッシュイン"),IF(N433&gt;=0,"有利","不利"),IF(N433&lt;=0,"有利","不利")))</f>
      </c>
      <c r="Q433" s="149"/>
      <c r="R433" s="149"/>
      <c r="S433" s="315"/>
      <c r="T433" s="315"/>
      <c r="U433" s="149"/>
      <c r="V433" s="249"/>
    </row>
    <row r="434" ht="20" customHeight="true">
      <c r="A434" s="285" t="str">
        <f>IF(B434="","",ROW()-5)</f>
      </c>
      <c r="B434" s="237"/>
      <c r="C434" s="291" t="str">
        <f>IF(B434="","",TEXT(B434,"yyyy-mm"))</f>
      </c>
      <c r="D434" s="149"/>
      <c r="E434" s="149"/>
      <c r="F434" s="149"/>
      <c r="G434" s="149"/>
      <c r="H434" s="149"/>
      <c r="I434" s="149"/>
      <c r="J434" s="149"/>
      <c r="K434" s="243"/>
      <c r="L434" s="243"/>
      <c r="M434" s="243"/>
      <c r="N434" s="299" t="str">
        <f>IF(OR(K434="",L434=""),"",L434-K434)</f>
      </c>
      <c r="O434" s="300" t="str">
        <f>IFERROR(N434/K434,"")</f>
      </c>
      <c r="P434" s="301" t="str">
        <f>IF(N434="","",IF(OR(H434="収益",H434="キャッシュイン"),IF(N434&gt;=0,"有利","不利"),IF(N434&lt;=0,"有利","不利")))</f>
      </c>
      <c r="Q434" s="149"/>
      <c r="R434" s="149"/>
      <c r="S434" s="315"/>
      <c r="T434" s="315"/>
      <c r="U434" s="149"/>
      <c r="V434" s="249"/>
    </row>
    <row r="435" ht="20" customHeight="true">
      <c r="A435" s="285" t="str">
        <f>IF(B435="","",ROW()-5)</f>
      </c>
      <c r="B435" s="237"/>
      <c r="C435" s="291" t="str">
        <f>IF(B435="","",TEXT(B435,"yyyy-mm"))</f>
      </c>
      <c r="D435" s="149"/>
      <c r="E435" s="149"/>
      <c r="F435" s="149"/>
      <c r="G435" s="149"/>
      <c r="H435" s="149"/>
      <c r="I435" s="149"/>
      <c r="J435" s="149"/>
      <c r="K435" s="243"/>
      <c r="L435" s="243"/>
      <c r="M435" s="243"/>
      <c r="N435" s="299" t="str">
        <f>IF(OR(K435="",L435=""),"",L435-K435)</f>
      </c>
      <c r="O435" s="300" t="str">
        <f>IFERROR(N435/K435,"")</f>
      </c>
      <c r="P435" s="301" t="str">
        <f>IF(N435="","",IF(OR(H435="収益",H435="キャッシュイン"),IF(N435&gt;=0,"有利","不利"),IF(N435&lt;=0,"有利","不利")))</f>
      </c>
      <c r="Q435" s="149"/>
      <c r="R435" s="149"/>
      <c r="S435" s="315"/>
      <c r="T435" s="315"/>
      <c r="U435" s="149"/>
      <c r="V435" s="249"/>
    </row>
    <row r="436" ht="20" customHeight="true">
      <c r="A436" s="285" t="str">
        <f>IF(B436="","",ROW()-5)</f>
      </c>
      <c r="B436" s="237"/>
      <c r="C436" s="291" t="str">
        <f>IF(B436="","",TEXT(B436,"yyyy-mm"))</f>
      </c>
      <c r="D436" s="149"/>
      <c r="E436" s="149"/>
      <c r="F436" s="149"/>
      <c r="G436" s="149"/>
      <c r="H436" s="149"/>
      <c r="I436" s="149"/>
      <c r="J436" s="149"/>
      <c r="K436" s="243"/>
      <c r="L436" s="243"/>
      <c r="M436" s="243"/>
      <c r="N436" s="299" t="str">
        <f>IF(OR(K436="",L436=""),"",L436-K436)</f>
      </c>
      <c r="O436" s="300" t="str">
        <f>IFERROR(N436/K436,"")</f>
      </c>
      <c r="P436" s="301" t="str">
        <f>IF(N436="","",IF(OR(H436="収益",H436="キャッシュイン"),IF(N436&gt;=0,"有利","不利"),IF(N436&lt;=0,"有利","不利")))</f>
      </c>
      <c r="Q436" s="149"/>
      <c r="R436" s="149"/>
      <c r="S436" s="315"/>
      <c r="T436" s="315"/>
      <c r="U436" s="149"/>
      <c r="V436" s="249"/>
    </row>
    <row r="437" ht="20" customHeight="true">
      <c r="A437" s="285" t="str">
        <f>IF(B437="","",ROW()-5)</f>
      </c>
      <c r="B437" s="237"/>
      <c r="C437" s="291" t="str">
        <f>IF(B437="","",TEXT(B437,"yyyy-mm"))</f>
      </c>
      <c r="D437" s="149"/>
      <c r="E437" s="149"/>
      <c r="F437" s="149"/>
      <c r="G437" s="149"/>
      <c r="H437" s="149"/>
      <c r="I437" s="149"/>
      <c r="J437" s="149"/>
      <c r="K437" s="243"/>
      <c r="L437" s="243"/>
      <c r="M437" s="243"/>
      <c r="N437" s="299" t="str">
        <f>IF(OR(K437="",L437=""),"",L437-K437)</f>
      </c>
      <c r="O437" s="300" t="str">
        <f>IFERROR(N437/K437,"")</f>
      </c>
      <c r="P437" s="301" t="str">
        <f>IF(N437="","",IF(OR(H437="収益",H437="キャッシュイン"),IF(N437&gt;=0,"有利","不利"),IF(N437&lt;=0,"有利","不利")))</f>
      </c>
      <c r="Q437" s="149"/>
      <c r="R437" s="149"/>
      <c r="S437" s="315"/>
      <c r="T437" s="315"/>
      <c r="U437" s="149"/>
      <c r="V437" s="249"/>
    </row>
    <row r="438" ht="20" customHeight="true">
      <c r="A438" s="285" t="str">
        <f>IF(B438="","",ROW()-5)</f>
      </c>
      <c r="B438" s="237"/>
      <c r="C438" s="291" t="str">
        <f>IF(B438="","",TEXT(B438,"yyyy-mm"))</f>
      </c>
      <c r="D438" s="149"/>
      <c r="E438" s="149"/>
      <c r="F438" s="149"/>
      <c r="G438" s="149"/>
      <c r="H438" s="149"/>
      <c r="I438" s="149"/>
      <c r="J438" s="149"/>
      <c r="K438" s="243"/>
      <c r="L438" s="243"/>
      <c r="M438" s="243"/>
      <c r="N438" s="299" t="str">
        <f>IF(OR(K438="",L438=""),"",L438-K438)</f>
      </c>
      <c r="O438" s="300" t="str">
        <f>IFERROR(N438/K438,"")</f>
      </c>
      <c r="P438" s="301" t="str">
        <f>IF(N438="","",IF(OR(H438="収益",H438="キャッシュイン"),IF(N438&gt;=0,"有利","不利"),IF(N438&lt;=0,"有利","不利")))</f>
      </c>
      <c r="Q438" s="149"/>
      <c r="R438" s="149"/>
      <c r="S438" s="315"/>
      <c r="T438" s="315"/>
      <c r="U438" s="149"/>
      <c r="V438" s="249"/>
    </row>
    <row r="439" ht="20" customHeight="true">
      <c r="A439" s="285" t="str">
        <f>IF(B439="","",ROW()-5)</f>
      </c>
      <c r="B439" s="237"/>
      <c r="C439" s="291" t="str">
        <f>IF(B439="","",TEXT(B439,"yyyy-mm"))</f>
      </c>
      <c r="D439" s="149"/>
      <c r="E439" s="149"/>
      <c r="F439" s="149"/>
      <c r="G439" s="149"/>
      <c r="H439" s="149"/>
      <c r="I439" s="149"/>
      <c r="J439" s="149"/>
      <c r="K439" s="243"/>
      <c r="L439" s="243"/>
      <c r="M439" s="243"/>
      <c r="N439" s="299" t="str">
        <f>IF(OR(K439="",L439=""),"",L439-K439)</f>
      </c>
      <c r="O439" s="300" t="str">
        <f>IFERROR(N439/K439,"")</f>
      </c>
      <c r="P439" s="301" t="str">
        <f>IF(N439="","",IF(OR(H439="収益",H439="キャッシュイン"),IF(N439&gt;=0,"有利","不利"),IF(N439&lt;=0,"有利","不利")))</f>
      </c>
      <c r="Q439" s="149"/>
      <c r="R439" s="149"/>
      <c r="S439" s="315"/>
      <c r="T439" s="315"/>
      <c r="U439" s="149"/>
      <c r="V439" s="249"/>
    </row>
    <row r="440" ht="20" customHeight="true">
      <c r="A440" s="285" t="str">
        <f>IF(B440="","",ROW()-5)</f>
      </c>
      <c r="B440" s="237"/>
      <c r="C440" s="291" t="str">
        <f>IF(B440="","",TEXT(B440,"yyyy-mm"))</f>
      </c>
      <c r="D440" s="149"/>
      <c r="E440" s="149"/>
      <c r="F440" s="149"/>
      <c r="G440" s="149"/>
      <c r="H440" s="149"/>
      <c r="I440" s="149"/>
      <c r="J440" s="149"/>
      <c r="K440" s="243"/>
      <c r="L440" s="243"/>
      <c r="M440" s="243"/>
      <c r="N440" s="299" t="str">
        <f>IF(OR(K440="",L440=""),"",L440-K440)</f>
      </c>
      <c r="O440" s="300" t="str">
        <f>IFERROR(N440/K440,"")</f>
      </c>
      <c r="P440" s="301" t="str">
        <f>IF(N440="","",IF(OR(H440="収益",H440="キャッシュイン"),IF(N440&gt;=0,"有利","不利"),IF(N440&lt;=0,"有利","不利")))</f>
      </c>
      <c r="Q440" s="149"/>
      <c r="R440" s="149"/>
      <c r="S440" s="315"/>
      <c r="T440" s="315"/>
      <c r="U440" s="149"/>
      <c r="V440" s="249"/>
    </row>
    <row r="441" ht="20" customHeight="true">
      <c r="A441" s="285" t="str">
        <f>IF(B441="","",ROW()-5)</f>
      </c>
      <c r="B441" s="237"/>
      <c r="C441" s="291" t="str">
        <f>IF(B441="","",TEXT(B441,"yyyy-mm"))</f>
      </c>
      <c r="D441" s="149"/>
      <c r="E441" s="149"/>
      <c r="F441" s="149"/>
      <c r="G441" s="149"/>
      <c r="H441" s="149"/>
      <c r="I441" s="149"/>
      <c r="J441" s="149"/>
      <c r="K441" s="243"/>
      <c r="L441" s="243"/>
      <c r="M441" s="243"/>
      <c r="N441" s="299" t="str">
        <f>IF(OR(K441="",L441=""),"",L441-K441)</f>
      </c>
      <c r="O441" s="300" t="str">
        <f>IFERROR(N441/K441,"")</f>
      </c>
      <c r="P441" s="301" t="str">
        <f>IF(N441="","",IF(OR(H441="収益",H441="キャッシュイン"),IF(N441&gt;=0,"有利","不利"),IF(N441&lt;=0,"有利","不利")))</f>
      </c>
      <c r="Q441" s="149"/>
      <c r="R441" s="149"/>
      <c r="S441" s="315"/>
      <c r="T441" s="315"/>
      <c r="U441" s="149"/>
      <c r="V441" s="249"/>
    </row>
    <row r="442" ht="20" customHeight="true">
      <c r="A442" s="285" t="str">
        <f>IF(B442="","",ROW()-5)</f>
      </c>
      <c r="B442" s="237"/>
      <c r="C442" s="291" t="str">
        <f>IF(B442="","",TEXT(B442,"yyyy-mm"))</f>
      </c>
      <c r="D442" s="149"/>
      <c r="E442" s="149"/>
      <c r="F442" s="149"/>
      <c r="G442" s="149"/>
      <c r="H442" s="149"/>
      <c r="I442" s="149"/>
      <c r="J442" s="149"/>
      <c r="K442" s="243"/>
      <c r="L442" s="243"/>
      <c r="M442" s="243"/>
      <c r="N442" s="299" t="str">
        <f>IF(OR(K442="",L442=""),"",L442-K442)</f>
      </c>
      <c r="O442" s="300" t="str">
        <f>IFERROR(N442/K442,"")</f>
      </c>
      <c r="P442" s="301" t="str">
        <f>IF(N442="","",IF(OR(H442="収益",H442="キャッシュイン"),IF(N442&gt;=0,"有利","不利"),IF(N442&lt;=0,"有利","不利")))</f>
      </c>
      <c r="Q442" s="149"/>
      <c r="R442" s="149"/>
      <c r="S442" s="315"/>
      <c r="T442" s="315"/>
      <c r="U442" s="149"/>
      <c r="V442" s="249"/>
    </row>
    <row r="443" ht="20" customHeight="true">
      <c r="A443" s="285" t="str">
        <f>IF(B443="","",ROW()-5)</f>
      </c>
      <c r="B443" s="237"/>
      <c r="C443" s="291" t="str">
        <f>IF(B443="","",TEXT(B443,"yyyy-mm"))</f>
      </c>
      <c r="D443" s="149"/>
      <c r="E443" s="149"/>
      <c r="F443" s="149"/>
      <c r="G443" s="149"/>
      <c r="H443" s="149"/>
      <c r="I443" s="149"/>
      <c r="J443" s="149"/>
      <c r="K443" s="243"/>
      <c r="L443" s="243"/>
      <c r="M443" s="243"/>
      <c r="N443" s="299" t="str">
        <f>IF(OR(K443="",L443=""),"",L443-K443)</f>
      </c>
      <c r="O443" s="300" t="str">
        <f>IFERROR(N443/K443,"")</f>
      </c>
      <c r="P443" s="301" t="str">
        <f>IF(N443="","",IF(OR(H443="収益",H443="キャッシュイン"),IF(N443&gt;=0,"有利","不利"),IF(N443&lt;=0,"有利","不利")))</f>
      </c>
      <c r="Q443" s="149"/>
      <c r="R443" s="149"/>
      <c r="S443" s="315"/>
      <c r="T443" s="315"/>
      <c r="U443" s="149"/>
      <c r="V443" s="249"/>
    </row>
    <row r="444" ht="20" customHeight="true">
      <c r="A444" s="285" t="str">
        <f>IF(B444="","",ROW()-5)</f>
      </c>
      <c r="B444" s="237"/>
      <c r="C444" s="291" t="str">
        <f>IF(B444="","",TEXT(B444,"yyyy-mm"))</f>
      </c>
      <c r="D444" s="149"/>
      <c r="E444" s="149"/>
      <c r="F444" s="149"/>
      <c r="G444" s="149"/>
      <c r="H444" s="149"/>
      <c r="I444" s="149"/>
      <c r="J444" s="149"/>
      <c r="K444" s="243"/>
      <c r="L444" s="243"/>
      <c r="M444" s="243"/>
      <c r="N444" s="299" t="str">
        <f>IF(OR(K444="",L444=""),"",L444-K444)</f>
      </c>
      <c r="O444" s="300" t="str">
        <f>IFERROR(N444/K444,"")</f>
      </c>
      <c r="P444" s="301" t="str">
        <f>IF(N444="","",IF(OR(H444="収益",H444="キャッシュイン"),IF(N444&gt;=0,"有利","不利"),IF(N444&lt;=0,"有利","不利")))</f>
      </c>
      <c r="Q444" s="149"/>
      <c r="R444" s="149"/>
      <c r="S444" s="315"/>
      <c r="T444" s="315"/>
      <c r="U444" s="149"/>
      <c r="V444" s="249"/>
    </row>
    <row r="445" ht="20" customHeight="true">
      <c r="A445" s="285" t="str">
        <f>IF(B445="","",ROW()-5)</f>
      </c>
      <c r="B445" s="237"/>
      <c r="C445" s="291" t="str">
        <f>IF(B445="","",TEXT(B445,"yyyy-mm"))</f>
      </c>
      <c r="D445" s="149"/>
      <c r="E445" s="149"/>
      <c r="F445" s="149"/>
      <c r="G445" s="149"/>
      <c r="H445" s="149"/>
      <c r="I445" s="149"/>
      <c r="J445" s="149"/>
      <c r="K445" s="243"/>
      <c r="L445" s="243"/>
      <c r="M445" s="243"/>
      <c r="N445" s="299" t="str">
        <f>IF(OR(K445="",L445=""),"",L445-K445)</f>
      </c>
      <c r="O445" s="300" t="str">
        <f>IFERROR(N445/K445,"")</f>
      </c>
      <c r="P445" s="301" t="str">
        <f>IF(N445="","",IF(OR(H445="収益",H445="キャッシュイン"),IF(N445&gt;=0,"有利","不利"),IF(N445&lt;=0,"有利","不利")))</f>
      </c>
      <c r="Q445" s="149"/>
      <c r="R445" s="149"/>
      <c r="S445" s="315"/>
      <c r="T445" s="315"/>
      <c r="U445" s="149"/>
      <c r="V445" s="249"/>
    </row>
    <row r="446" ht="20" customHeight="true">
      <c r="A446" s="285" t="str">
        <f>IF(B446="","",ROW()-5)</f>
      </c>
      <c r="B446" s="237"/>
      <c r="C446" s="291" t="str">
        <f>IF(B446="","",TEXT(B446,"yyyy-mm"))</f>
      </c>
      <c r="D446" s="149"/>
      <c r="E446" s="149"/>
      <c r="F446" s="149"/>
      <c r="G446" s="149"/>
      <c r="H446" s="149"/>
      <c r="I446" s="149"/>
      <c r="J446" s="149"/>
      <c r="K446" s="243"/>
      <c r="L446" s="243"/>
      <c r="M446" s="243"/>
      <c r="N446" s="299" t="str">
        <f>IF(OR(K446="",L446=""),"",L446-K446)</f>
      </c>
      <c r="O446" s="300" t="str">
        <f>IFERROR(N446/K446,"")</f>
      </c>
      <c r="P446" s="301" t="str">
        <f>IF(N446="","",IF(OR(H446="収益",H446="キャッシュイン"),IF(N446&gt;=0,"有利","不利"),IF(N446&lt;=0,"有利","不利")))</f>
      </c>
      <c r="Q446" s="149"/>
      <c r="R446" s="149"/>
      <c r="S446" s="315"/>
      <c r="T446" s="315"/>
      <c r="U446" s="149"/>
      <c r="V446" s="249"/>
    </row>
    <row r="447" ht="20" customHeight="true">
      <c r="A447" s="285" t="str">
        <f>IF(B447="","",ROW()-5)</f>
      </c>
      <c r="B447" s="237"/>
      <c r="C447" s="291" t="str">
        <f>IF(B447="","",TEXT(B447,"yyyy-mm"))</f>
      </c>
      <c r="D447" s="149"/>
      <c r="E447" s="149"/>
      <c r="F447" s="149"/>
      <c r="G447" s="149"/>
      <c r="H447" s="149"/>
      <c r="I447" s="149"/>
      <c r="J447" s="149"/>
      <c r="K447" s="243"/>
      <c r="L447" s="243"/>
      <c r="M447" s="243"/>
      <c r="N447" s="299" t="str">
        <f>IF(OR(K447="",L447=""),"",L447-K447)</f>
      </c>
      <c r="O447" s="300" t="str">
        <f>IFERROR(N447/K447,"")</f>
      </c>
      <c r="P447" s="301" t="str">
        <f>IF(N447="","",IF(OR(H447="収益",H447="キャッシュイン"),IF(N447&gt;=0,"有利","不利"),IF(N447&lt;=0,"有利","不利")))</f>
      </c>
      <c r="Q447" s="149"/>
      <c r="R447" s="149"/>
      <c r="S447" s="315"/>
      <c r="T447" s="315"/>
      <c r="U447" s="149"/>
      <c r="V447" s="249"/>
    </row>
    <row r="448" ht="20" customHeight="true">
      <c r="A448" s="285" t="str">
        <f>IF(B448="","",ROW()-5)</f>
      </c>
      <c r="B448" s="237"/>
      <c r="C448" s="291" t="str">
        <f>IF(B448="","",TEXT(B448,"yyyy-mm"))</f>
      </c>
      <c r="D448" s="149"/>
      <c r="E448" s="149"/>
      <c r="F448" s="149"/>
      <c r="G448" s="149"/>
      <c r="H448" s="149"/>
      <c r="I448" s="149"/>
      <c r="J448" s="149"/>
      <c r="K448" s="243"/>
      <c r="L448" s="243"/>
      <c r="M448" s="243"/>
      <c r="N448" s="299" t="str">
        <f>IF(OR(K448="",L448=""),"",L448-K448)</f>
      </c>
      <c r="O448" s="300" t="str">
        <f>IFERROR(N448/K448,"")</f>
      </c>
      <c r="P448" s="301" t="str">
        <f>IF(N448="","",IF(OR(H448="収益",H448="キャッシュイン"),IF(N448&gt;=0,"有利","不利"),IF(N448&lt;=0,"有利","不利")))</f>
      </c>
      <c r="Q448" s="149"/>
      <c r="R448" s="149"/>
      <c r="S448" s="315"/>
      <c r="T448" s="315"/>
      <c r="U448" s="149"/>
      <c r="V448" s="249"/>
    </row>
    <row r="449" ht="20" customHeight="true">
      <c r="A449" s="285" t="str">
        <f>IF(B449="","",ROW()-5)</f>
      </c>
      <c r="B449" s="237"/>
      <c r="C449" s="291" t="str">
        <f>IF(B449="","",TEXT(B449,"yyyy-mm"))</f>
      </c>
      <c r="D449" s="149"/>
      <c r="E449" s="149"/>
      <c r="F449" s="149"/>
      <c r="G449" s="149"/>
      <c r="H449" s="149"/>
      <c r="I449" s="149"/>
      <c r="J449" s="149"/>
      <c r="K449" s="243"/>
      <c r="L449" s="243"/>
      <c r="M449" s="243"/>
      <c r="N449" s="299" t="str">
        <f>IF(OR(K449="",L449=""),"",L449-K449)</f>
      </c>
      <c r="O449" s="300" t="str">
        <f>IFERROR(N449/K449,"")</f>
      </c>
      <c r="P449" s="301" t="str">
        <f>IF(N449="","",IF(OR(H449="収益",H449="キャッシュイン"),IF(N449&gt;=0,"有利","不利"),IF(N449&lt;=0,"有利","不利")))</f>
      </c>
      <c r="Q449" s="149"/>
      <c r="R449" s="149"/>
      <c r="S449" s="315"/>
      <c r="T449" s="315"/>
      <c r="U449" s="149"/>
      <c r="V449" s="249"/>
    </row>
    <row r="450" ht="20" customHeight="true">
      <c r="A450" s="285" t="str">
        <f>IF(B450="","",ROW()-5)</f>
      </c>
      <c r="B450" s="237"/>
      <c r="C450" s="291" t="str">
        <f>IF(B450="","",TEXT(B450,"yyyy-mm"))</f>
      </c>
      <c r="D450" s="149"/>
      <c r="E450" s="149"/>
      <c r="F450" s="149"/>
      <c r="G450" s="149"/>
      <c r="H450" s="149"/>
      <c r="I450" s="149"/>
      <c r="J450" s="149"/>
      <c r="K450" s="243"/>
      <c r="L450" s="243"/>
      <c r="M450" s="243"/>
      <c r="N450" s="299" t="str">
        <f>IF(OR(K450="",L450=""),"",L450-K450)</f>
      </c>
      <c r="O450" s="300" t="str">
        <f>IFERROR(N450/K450,"")</f>
      </c>
      <c r="P450" s="301" t="str">
        <f>IF(N450="","",IF(OR(H450="収益",H450="キャッシュイン"),IF(N450&gt;=0,"有利","不利"),IF(N450&lt;=0,"有利","不利")))</f>
      </c>
      <c r="Q450" s="149"/>
      <c r="R450" s="149"/>
      <c r="S450" s="315"/>
      <c r="T450" s="315"/>
      <c r="U450" s="149"/>
      <c r="V450" s="249"/>
    </row>
    <row r="451" ht="20" customHeight="true">
      <c r="A451" s="285" t="str">
        <f>IF(B451="","",ROW()-5)</f>
      </c>
      <c r="B451" s="237"/>
      <c r="C451" s="291" t="str">
        <f>IF(B451="","",TEXT(B451,"yyyy-mm"))</f>
      </c>
      <c r="D451" s="149"/>
      <c r="E451" s="149"/>
      <c r="F451" s="149"/>
      <c r="G451" s="149"/>
      <c r="H451" s="149"/>
      <c r="I451" s="149"/>
      <c r="J451" s="149"/>
      <c r="K451" s="243"/>
      <c r="L451" s="243"/>
      <c r="M451" s="243"/>
      <c r="N451" s="299" t="str">
        <f>IF(OR(K451="",L451=""),"",L451-K451)</f>
      </c>
      <c r="O451" s="300" t="str">
        <f>IFERROR(N451/K451,"")</f>
      </c>
      <c r="P451" s="301" t="str">
        <f>IF(N451="","",IF(OR(H451="収益",H451="キャッシュイン"),IF(N451&gt;=0,"有利","不利"),IF(N451&lt;=0,"有利","不利")))</f>
      </c>
      <c r="Q451" s="149"/>
      <c r="R451" s="149"/>
      <c r="S451" s="315"/>
      <c r="T451" s="315"/>
      <c r="U451" s="149"/>
      <c r="V451" s="249"/>
    </row>
    <row r="452" ht="20" customHeight="true">
      <c r="A452" s="285" t="str">
        <f>IF(B452="","",ROW()-5)</f>
      </c>
      <c r="B452" s="237"/>
      <c r="C452" s="291" t="str">
        <f>IF(B452="","",TEXT(B452,"yyyy-mm"))</f>
      </c>
      <c r="D452" s="149"/>
      <c r="E452" s="149"/>
      <c r="F452" s="149"/>
      <c r="G452" s="149"/>
      <c r="H452" s="149"/>
      <c r="I452" s="149"/>
      <c r="J452" s="149"/>
      <c r="K452" s="243"/>
      <c r="L452" s="243"/>
      <c r="M452" s="243"/>
      <c r="N452" s="299" t="str">
        <f>IF(OR(K452="",L452=""),"",L452-K452)</f>
      </c>
      <c r="O452" s="300" t="str">
        <f>IFERROR(N452/K452,"")</f>
      </c>
      <c r="P452" s="301" t="str">
        <f>IF(N452="","",IF(OR(H452="収益",H452="キャッシュイン"),IF(N452&gt;=0,"有利","不利"),IF(N452&lt;=0,"有利","不利")))</f>
      </c>
      <c r="Q452" s="149"/>
      <c r="R452" s="149"/>
      <c r="S452" s="315"/>
      <c r="T452" s="315"/>
      <c r="U452" s="149"/>
      <c r="V452" s="249"/>
    </row>
    <row r="453" ht="20" customHeight="true">
      <c r="A453" s="285" t="str">
        <f>IF(B453="","",ROW()-5)</f>
      </c>
      <c r="B453" s="237"/>
      <c r="C453" s="291" t="str">
        <f>IF(B453="","",TEXT(B453,"yyyy-mm"))</f>
      </c>
      <c r="D453" s="149"/>
      <c r="E453" s="149"/>
      <c r="F453" s="149"/>
      <c r="G453" s="149"/>
      <c r="H453" s="149"/>
      <c r="I453" s="149"/>
      <c r="J453" s="149"/>
      <c r="K453" s="243"/>
      <c r="L453" s="243"/>
      <c r="M453" s="243"/>
      <c r="N453" s="299" t="str">
        <f>IF(OR(K453="",L453=""),"",L453-K453)</f>
      </c>
      <c r="O453" s="300" t="str">
        <f>IFERROR(N453/K453,"")</f>
      </c>
      <c r="P453" s="301" t="str">
        <f>IF(N453="","",IF(OR(H453="収益",H453="キャッシュイン"),IF(N453&gt;=0,"有利","不利"),IF(N453&lt;=0,"有利","不利")))</f>
      </c>
      <c r="Q453" s="149"/>
      <c r="R453" s="149"/>
      <c r="S453" s="315"/>
      <c r="T453" s="315"/>
      <c r="U453" s="149"/>
      <c r="V453" s="249"/>
    </row>
    <row r="454" ht="20" customHeight="true">
      <c r="A454" s="285" t="str">
        <f>IF(B454="","",ROW()-5)</f>
      </c>
      <c r="B454" s="237"/>
      <c r="C454" s="291" t="str">
        <f>IF(B454="","",TEXT(B454,"yyyy-mm"))</f>
      </c>
      <c r="D454" s="149"/>
      <c r="E454" s="149"/>
      <c r="F454" s="149"/>
      <c r="G454" s="149"/>
      <c r="H454" s="149"/>
      <c r="I454" s="149"/>
      <c r="J454" s="149"/>
      <c r="K454" s="243"/>
      <c r="L454" s="243"/>
      <c r="M454" s="243"/>
      <c r="N454" s="299" t="str">
        <f>IF(OR(K454="",L454=""),"",L454-K454)</f>
      </c>
      <c r="O454" s="300" t="str">
        <f>IFERROR(N454/K454,"")</f>
      </c>
      <c r="P454" s="301" t="str">
        <f>IF(N454="","",IF(OR(H454="収益",H454="キャッシュイン"),IF(N454&gt;=0,"有利","不利"),IF(N454&lt;=0,"有利","不利")))</f>
      </c>
      <c r="Q454" s="149"/>
      <c r="R454" s="149"/>
      <c r="S454" s="315"/>
      <c r="T454" s="315"/>
      <c r="U454" s="149"/>
      <c r="V454" s="249"/>
    </row>
    <row r="455" ht="20" customHeight="true">
      <c r="A455" s="285" t="str">
        <f>IF(B455="","",ROW()-5)</f>
      </c>
      <c r="B455" s="237"/>
      <c r="C455" s="291" t="str">
        <f>IF(B455="","",TEXT(B455,"yyyy-mm"))</f>
      </c>
      <c r="D455" s="149"/>
      <c r="E455" s="149"/>
      <c r="F455" s="149"/>
      <c r="G455" s="149"/>
      <c r="H455" s="149"/>
      <c r="I455" s="149"/>
      <c r="J455" s="149"/>
      <c r="K455" s="243"/>
      <c r="L455" s="243"/>
      <c r="M455" s="243"/>
      <c r="N455" s="299" t="str">
        <f>IF(OR(K455="",L455=""),"",L455-K455)</f>
      </c>
      <c r="O455" s="300" t="str">
        <f>IFERROR(N455/K455,"")</f>
      </c>
      <c r="P455" s="301" t="str">
        <f>IF(N455="","",IF(OR(H455="収益",H455="キャッシュイン"),IF(N455&gt;=0,"有利","不利"),IF(N455&lt;=0,"有利","不利")))</f>
      </c>
      <c r="Q455" s="149"/>
      <c r="R455" s="149"/>
      <c r="S455" s="315"/>
      <c r="T455" s="315"/>
      <c r="U455" s="149"/>
      <c r="V455" s="249"/>
    </row>
    <row r="456" ht="20" customHeight="true">
      <c r="A456" s="285" t="str">
        <f>IF(B456="","",ROW()-5)</f>
      </c>
      <c r="B456" s="237"/>
      <c r="C456" s="291" t="str">
        <f>IF(B456="","",TEXT(B456,"yyyy-mm"))</f>
      </c>
      <c r="D456" s="149"/>
      <c r="E456" s="149"/>
      <c r="F456" s="149"/>
      <c r="G456" s="149"/>
      <c r="H456" s="149"/>
      <c r="I456" s="149"/>
      <c r="J456" s="149"/>
      <c r="K456" s="243"/>
      <c r="L456" s="243"/>
      <c r="M456" s="243"/>
      <c r="N456" s="299" t="str">
        <f>IF(OR(K456="",L456=""),"",L456-K456)</f>
      </c>
      <c r="O456" s="300" t="str">
        <f>IFERROR(N456/K456,"")</f>
      </c>
      <c r="P456" s="301" t="str">
        <f>IF(N456="","",IF(OR(H456="収益",H456="キャッシュイン"),IF(N456&gt;=0,"有利","不利"),IF(N456&lt;=0,"有利","不利")))</f>
      </c>
      <c r="Q456" s="149"/>
      <c r="R456" s="149"/>
      <c r="S456" s="315"/>
      <c r="T456" s="315"/>
      <c r="U456" s="149"/>
      <c r="V456" s="249"/>
    </row>
    <row r="457" ht="20" customHeight="true">
      <c r="A457" s="285" t="str">
        <f>IF(B457="","",ROW()-5)</f>
      </c>
      <c r="B457" s="237"/>
      <c r="C457" s="291" t="str">
        <f>IF(B457="","",TEXT(B457,"yyyy-mm"))</f>
      </c>
      <c r="D457" s="149"/>
      <c r="E457" s="149"/>
      <c r="F457" s="149"/>
      <c r="G457" s="149"/>
      <c r="H457" s="149"/>
      <c r="I457" s="149"/>
      <c r="J457" s="149"/>
      <c r="K457" s="243"/>
      <c r="L457" s="243"/>
      <c r="M457" s="243"/>
      <c r="N457" s="299" t="str">
        <f>IF(OR(K457="",L457=""),"",L457-K457)</f>
      </c>
      <c r="O457" s="300" t="str">
        <f>IFERROR(N457/K457,"")</f>
      </c>
      <c r="P457" s="301" t="str">
        <f>IF(N457="","",IF(OR(H457="収益",H457="キャッシュイン"),IF(N457&gt;=0,"有利","不利"),IF(N457&lt;=0,"有利","不利")))</f>
      </c>
      <c r="Q457" s="149"/>
      <c r="R457" s="149"/>
      <c r="S457" s="315"/>
      <c r="T457" s="315"/>
      <c r="U457" s="149"/>
      <c r="V457" s="249"/>
    </row>
    <row r="458" ht="20" customHeight="true">
      <c r="A458" s="285" t="str">
        <f>IF(B458="","",ROW()-5)</f>
      </c>
      <c r="B458" s="237"/>
      <c r="C458" s="291" t="str">
        <f>IF(B458="","",TEXT(B458,"yyyy-mm"))</f>
      </c>
      <c r="D458" s="149"/>
      <c r="E458" s="149"/>
      <c r="F458" s="149"/>
      <c r="G458" s="149"/>
      <c r="H458" s="149"/>
      <c r="I458" s="149"/>
      <c r="J458" s="149"/>
      <c r="K458" s="243"/>
      <c r="L458" s="243"/>
      <c r="M458" s="243"/>
      <c r="N458" s="299" t="str">
        <f>IF(OR(K458="",L458=""),"",L458-K458)</f>
      </c>
      <c r="O458" s="300" t="str">
        <f>IFERROR(N458/K458,"")</f>
      </c>
      <c r="P458" s="301" t="str">
        <f>IF(N458="","",IF(OR(H458="収益",H458="キャッシュイン"),IF(N458&gt;=0,"有利","不利"),IF(N458&lt;=0,"有利","不利")))</f>
      </c>
      <c r="Q458" s="149"/>
      <c r="R458" s="149"/>
      <c r="S458" s="315"/>
      <c r="T458" s="315"/>
      <c r="U458" s="149"/>
      <c r="V458" s="249"/>
    </row>
    <row r="459" ht="20" customHeight="true">
      <c r="A459" s="285" t="str">
        <f>IF(B459="","",ROW()-5)</f>
      </c>
      <c r="B459" s="237"/>
      <c r="C459" s="291" t="str">
        <f>IF(B459="","",TEXT(B459,"yyyy-mm"))</f>
      </c>
      <c r="D459" s="149"/>
      <c r="E459" s="149"/>
      <c r="F459" s="149"/>
      <c r="G459" s="149"/>
      <c r="H459" s="149"/>
      <c r="I459" s="149"/>
      <c r="J459" s="149"/>
      <c r="K459" s="243"/>
      <c r="L459" s="243"/>
      <c r="M459" s="243"/>
      <c r="N459" s="299" t="str">
        <f>IF(OR(K459="",L459=""),"",L459-K459)</f>
      </c>
      <c r="O459" s="300" t="str">
        <f>IFERROR(N459/K459,"")</f>
      </c>
      <c r="P459" s="301" t="str">
        <f>IF(N459="","",IF(OR(H459="収益",H459="キャッシュイン"),IF(N459&gt;=0,"有利","不利"),IF(N459&lt;=0,"有利","不利")))</f>
      </c>
      <c r="Q459" s="149"/>
      <c r="R459" s="149"/>
      <c r="S459" s="315"/>
      <c r="T459" s="315"/>
      <c r="U459" s="149"/>
      <c r="V459" s="249"/>
    </row>
    <row r="460" ht="20" customHeight="true">
      <c r="A460" s="285" t="str">
        <f>IF(B460="","",ROW()-5)</f>
      </c>
      <c r="B460" s="237"/>
      <c r="C460" s="291" t="str">
        <f>IF(B460="","",TEXT(B460,"yyyy-mm"))</f>
      </c>
      <c r="D460" s="149"/>
      <c r="E460" s="149"/>
      <c r="F460" s="149"/>
      <c r="G460" s="149"/>
      <c r="H460" s="149"/>
      <c r="I460" s="149"/>
      <c r="J460" s="149"/>
      <c r="K460" s="243"/>
      <c r="L460" s="243"/>
      <c r="M460" s="243"/>
      <c r="N460" s="299" t="str">
        <f>IF(OR(K460="",L460=""),"",L460-K460)</f>
      </c>
      <c r="O460" s="300" t="str">
        <f>IFERROR(N460/K460,"")</f>
      </c>
      <c r="P460" s="301" t="str">
        <f>IF(N460="","",IF(OR(H460="収益",H460="キャッシュイン"),IF(N460&gt;=0,"有利","不利"),IF(N460&lt;=0,"有利","不利")))</f>
      </c>
      <c r="Q460" s="149"/>
      <c r="R460" s="149"/>
      <c r="S460" s="315"/>
      <c r="T460" s="315"/>
      <c r="U460" s="149"/>
      <c r="V460" s="249"/>
    </row>
    <row r="461" ht="20" customHeight="true">
      <c r="A461" s="285" t="str">
        <f>IF(B461="","",ROW()-5)</f>
      </c>
      <c r="B461" s="237"/>
      <c r="C461" s="291" t="str">
        <f>IF(B461="","",TEXT(B461,"yyyy-mm"))</f>
      </c>
      <c r="D461" s="149"/>
      <c r="E461" s="149"/>
      <c r="F461" s="149"/>
      <c r="G461" s="149"/>
      <c r="H461" s="149"/>
      <c r="I461" s="149"/>
      <c r="J461" s="149"/>
      <c r="K461" s="243"/>
      <c r="L461" s="243"/>
      <c r="M461" s="243"/>
      <c r="N461" s="299" t="str">
        <f>IF(OR(K461="",L461=""),"",L461-K461)</f>
      </c>
      <c r="O461" s="300" t="str">
        <f>IFERROR(N461/K461,"")</f>
      </c>
      <c r="P461" s="301" t="str">
        <f>IF(N461="","",IF(OR(H461="収益",H461="キャッシュイン"),IF(N461&gt;=0,"有利","不利"),IF(N461&lt;=0,"有利","不利")))</f>
      </c>
      <c r="Q461" s="149"/>
      <c r="R461" s="149"/>
      <c r="S461" s="315"/>
      <c r="T461" s="315"/>
      <c r="U461" s="149"/>
      <c r="V461" s="249"/>
    </row>
    <row r="462" ht="20" customHeight="true">
      <c r="A462" s="285" t="str">
        <f>IF(B462="","",ROW()-5)</f>
      </c>
      <c r="B462" s="237"/>
      <c r="C462" s="291" t="str">
        <f>IF(B462="","",TEXT(B462,"yyyy-mm"))</f>
      </c>
      <c r="D462" s="149"/>
      <c r="E462" s="149"/>
      <c r="F462" s="149"/>
      <c r="G462" s="149"/>
      <c r="H462" s="149"/>
      <c r="I462" s="149"/>
      <c r="J462" s="149"/>
      <c r="K462" s="243"/>
      <c r="L462" s="243"/>
      <c r="M462" s="243"/>
      <c r="N462" s="299" t="str">
        <f>IF(OR(K462="",L462=""),"",L462-K462)</f>
      </c>
      <c r="O462" s="300" t="str">
        <f>IFERROR(N462/K462,"")</f>
      </c>
      <c r="P462" s="301" t="str">
        <f>IF(N462="","",IF(OR(H462="収益",H462="キャッシュイン"),IF(N462&gt;=0,"有利","不利"),IF(N462&lt;=0,"有利","不利")))</f>
      </c>
      <c r="Q462" s="149"/>
      <c r="R462" s="149"/>
      <c r="S462" s="315"/>
      <c r="T462" s="315"/>
      <c r="U462" s="149"/>
      <c r="V462" s="249"/>
    </row>
    <row r="463" ht="20" customHeight="true">
      <c r="A463" s="285" t="str">
        <f>IF(B463="","",ROW()-5)</f>
      </c>
      <c r="B463" s="237"/>
      <c r="C463" s="291" t="str">
        <f>IF(B463="","",TEXT(B463,"yyyy-mm"))</f>
      </c>
      <c r="D463" s="149"/>
      <c r="E463" s="149"/>
      <c r="F463" s="149"/>
      <c r="G463" s="149"/>
      <c r="H463" s="149"/>
      <c r="I463" s="149"/>
      <c r="J463" s="149"/>
      <c r="K463" s="243"/>
      <c r="L463" s="243"/>
      <c r="M463" s="243"/>
      <c r="N463" s="299" t="str">
        <f>IF(OR(K463="",L463=""),"",L463-K463)</f>
      </c>
      <c r="O463" s="300" t="str">
        <f>IFERROR(N463/K463,"")</f>
      </c>
      <c r="P463" s="301" t="str">
        <f>IF(N463="","",IF(OR(H463="収益",H463="キャッシュイン"),IF(N463&gt;=0,"有利","不利"),IF(N463&lt;=0,"有利","不利")))</f>
      </c>
      <c r="Q463" s="149"/>
      <c r="R463" s="149"/>
      <c r="S463" s="315"/>
      <c r="T463" s="315"/>
      <c r="U463" s="149"/>
      <c r="V463" s="249"/>
    </row>
    <row r="464" ht="20" customHeight="true">
      <c r="A464" s="285" t="str">
        <f>IF(B464="","",ROW()-5)</f>
      </c>
      <c r="B464" s="237"/>
      <c r="C464" s="291" t="str">
        <f>IF(B464="","",TEXT(B464,"yyyy-mm"))</f>
      </c>
      <c r="D464" s="149"/>
      <c r="E464" s="149"/>
      <c r="F464" s="149"/>
      <c r="G464" s="149"/>
      <c r="H464" s="149"/>
      <c r="I464" s="149"/>
      <c r="J464" s="149"/>
      <c r="K464" s="243"/>
      <c r="L464" s="243"/>
      <c r="M464" s="243"/>
      <c r="N464" s="299" t="str">
        <f>IF(OR(K464="",L464=""),"",L464-K464)</f>
      </c>
      <c r="O464" s="300" t="str">
        <f>IFERROR(N464/K464,"")</f>
      </c>
      <c r="P464" s="301" t="str">
        <f>IF(N464="","",IF(OR(H464="収益",H464="キャッシュイン"),IF(N464&gt;=0,"有利","不利"),IF(N464&lt;=0,"有利","不利")))</f>
      </c>
      <c r="Q464" s="149"/>
      <c r="R464" s="149"/>
      <c r="S464" s="315"/>
      <c r="T464" s="315"/>
      <c r="U464" s="149"/>
      <c r="V464" s="249"/>
    </row>
    <row r="465" ht="20" customHeight="true">
      <c r="A465" s="285" t="str">
        <f>IF(B465="","",ROW()-5)</f>
      </c>
      <c r="B465" s="237"/>
      <c r="C465" s="291" t="str">
        <f>IF(B465="","",TEXT(B465,"yyyy-mm"))</f>
      </c>
      <c r="D465" s="149"/>
      <c r="E465" s="149"/>
      <c r="F465" s="149"/>
      <c r="G465" s="149"/>
      <c r="H465" s="149"/>
      <c r="I465" s="149"/>
      <c r="J465" s="149"/>
      <c r="K465" s="243"/>
      <c r="L465" s="243"/>
      <c r="M465" s="243"/>
      <c r="N465" s="299" t="str">
        <f>IF(OR(K465="",L465=""),"",L465-K465)</f>
      </c>
      <c r="O465" s="300" t="str">
        <f>IFERROR(N465/K465,"")</f>
      </c>
      <c r="P465" s="301" t="str">
        <f>IF(N465="","",IF(OR(H465="収益",H465="キャッシュイン"),IF(N465&gt;=0,"有利","不利"),IF(N465&lt;=0,"有利","不利")))</f>
      </c>
      <c r="Q465" s="149"/>
      <c r="R465" s="149"/>
      <c r="S465" s="315"/>
      <c r="T465" s="315"/>
      <c r="U465" s="149"/>
      <c r="V465" s="249"/>
    </row>
    <row r="466" ht="20" customHeight="true">
      <c r="A466" s="285" t="str">
        <f>IF(B466="","",ROW()-5)</f>
      </c>
      <c r="B466" s="237"/>
      <c r="C466" s="291" t="str">
        <f>IF(B466="","",TEXT(B466,"yyyy-mm"))</f>
      </c>
      <c r="D466" s="149"/>
      <c r="E466" s="149"/>
      <c r="F466" s="149"/>
      <c r="G466" s="149"/>
      <c r="H466" s="149"/>
      <c r="I466" s="149"/>
      <c r="J466" s="149"/>
      <c r="K466" s="243"/>
      <c r="L466" s="243"/>
      <c r="M466" s="243"/>
      <c r="N466" s="299" t="str">
        <f>IF(OR(K466="",L466=""),"",L466-K466)</f>
      </c>
      <c r="O466" s="300" t="str">
        <f>IFERROR(N466/K466,"")</f>
      </c>
      <c r="P466" s="301" t="str">
        <f>IF(N466="","",IF(OR(H466="収益",H466="キャッシュイン"),IF(N466&gt;=0,"有利","不利"),IF(N466&lt;=0,"有利","不利")))</f>
      </c>
      <c r="Q466" s="149"/>
      <c r="R466" s="149"/>
      <c r="S466" s="315"/>
      <c r="T466" s="315"/>
      <c r="U466" s="149"/>
      <c r="V466" s="249"/>
    </row>
    <row r="467" ht="20" customHeight="true">
      <c r="A467" s="285" t="str">
        <f>IF(B467="","",ROW()-5)</f>
      </c>
      <c r="B467" s="237"/>
      <c r="C467" s="291" t="str">
        <f>IF(B467="","",TEXT(B467,"yyyy-mm"))</f>
      </c>
      <c r="D467" s="149"/>
      <c r="E467" s="149"/>
      <c r="F467" s="149"/>
      <c r="G467" s="149"/>
      <c r="H467" s="149"/>
      <c r="I467" s="149"/>
      <c r="J467" s="149"/>
      <c r="K467" s="243"/>
      <c r="L467" s="243"/>
      <c r="M467" s="243"/>
      <c r="N467" s="299" t="str">
        <f>IF(OR(K467="",L467=""),"",L467-K467)</f>
      </c>
      <c r="O467" s="300" t="str">
        <f>IFERROR(N467/K467,"")</f>
      </c>
      <c r="P467" s="301" t="str">
        <f>IF(N467="","",IF(OR(H467="収益",H467="キャッシュイン"),IF(N467&gt;=0,"有利","不利"),IF(N467&lt;=0,"有利","不利")))</f>
      </c>
      <c r="Q467" s="149"/>
      <c r="R467" s="149"/>
      <c r="S467" s="315"/>
      <c r="T467" s="315"/>
      <c r="U467" s="149"/>
      <c r="V467" s="249"/>
    </row>
    <row r="468" ht="20" customHeight="true">
      <c r="A468" s="285" t="str">
        <f>IF(B468="","",ROW()-5)</f>
      </c>
      <c r="B468" s="237"/>
      <c r="C468" s="291" t="str">
        <f>IF(B468="","",TEXT(B468,"yyyy-mm"))</f>
      </c>
      <c r="D468" s="149"/>
      <c r="E468" s="149"/>
      <c r="F468" s="149"/>
      <c r="G468" s="149"/>
      <c r="H468" s="149"/>
      <c r="I468" s="149"/>
      <c r="J468" s="149"/>
      <c r="K468" s="243"/>
      <c r="L468" s="243"/>
      <c r="M468" s="243"/>
      <c r="N468" s="299" t="str">
        <f>IF(OR(K468="",L468=""),"",L468-K468)</f>
      </c>
      <c r="O468" s="300" t="str">
        <f>IFERROR(N468/K468,"")</f>
      </c>
      <c r="P468" s="301" t="str">
        <f>IF(N468="","",IF(OR(H468="収益",H468="キャッシュイン"),IF(N468&gt;=0,"有利","不利"),IF(N468&lt;=0,"有利","不利")))</f>
      </c>
      <c r="Q468" s="149"/>
      <c r="R468" s="149"/>
      <c r="S468" s="315"/>
      <c r="T468" s="315"/>
      <c r="U468" s="149"/>
      <c r="V468" s="249"/>
    </row>
    <row r="469" ht="20" customHeight="true">
      <c r="A469" s="285" t="str">
        <f>IF(B469="","",ROW()-5)</f>
      </c>
      <c r="B469" s="237"/>
      <c r="C469" s="291" t="str">
        <f>IF(B469="","",TEXT(B469,"yyyy-mm"))</f>
      </c>
      <c r="D469" s="149"/>
      <c r="E469" s="149"/>
      <c r="F469" s="149"/>
      <c r="G469" s="149"/>
      <c r="H469" s="149"/>
      <c r="I469" s="149"/>
      <c r="J469" s="149"/>
      <c r="K469" s="243"/>
      <c r="L469" s="243"/>
      <c r="M469" s="243"/>
      <c r="N469" s="299" t="str">
        <f>IF(OR(K469="",L469=""),"",L469-K469)</f>
      </c>
      <c r="O469" s="300" t="str">
        <f>IFERROR(N469/K469,"")</f>
      </c>
      <c r="P469" s="301" t="str">
        <f>IF(N469="","",IF(OR(H469="収益",H469="キャッシュイン"),IF(N469&gt;=0,"有利","不利"),IF(N469&lt;=0,"有利","不利")))</f>
      </c>
      <c r="Q469" s="149"/>
      <c r="R469" s="149"/>
      <c r="S469" s="315"/>
      <c r="T469" s="315"/>
      <c r="U469" s="149"/>
      <c r="V469" s="249"/>
    </row>
    <row r="470" ht="20" customHeight="true">
      <c r="A470" s="285" t="str">
        <f>IF(B470="","",ROW()-5)</f>
      </c>
      <c r="B470" s="237"/>
      <c r="C470" s="291" t="str">
        <f>IF(B470="","",TEXT(B470,"yyyy-mm"))</f>
      </c>
      <c r="D470" s="149"/>
      <c r="E470" s="149"/>
      <c r="F470" s="149"/>
      <c r="G470" s="149"/>
      <c r="H470" s="149"/>
      <c r="I470" s="149"/>
      <c r="J470" s="149"/>
      <c r="K470" s="243"/>
      <c r="L470" s="243"/>
      <c r="M470" s="243"/>
      <c r="N470" s="299" t="str">
        <f>IF(OR(K470="",L470=""),"",L470-K470)</f>
      </c>
      <c r="O470" s="300" t="str">
        <f>IFERROR(N470/K470,"")</f>
      </c>
      <c r="P470" s="301" t="str">
        <f>IF(N470="","",IF(OR(H470="収益",H470="キャッシュイン"),IF(N470&gt;=0,"有利","不利"),IF(N470&lt;=0,"有利","不利")))</f>
      </c>
      <c r="Q470" s="149"/>
      <c r="R470" s="149"/>
      <c r="S470" s="315"/>
      <c r="T470" s="315"/>
      <c r="U470" s="149"/>
      <c r="V470" s="249"/>
    </row>
    <row r="471" ht="20" customHeight="true">
      <c r="A471" s="285" t="str">
        <f>IF(B471="","",ROW()-5)</f>
      </c>
      <c r="B471" s="237"/>
      <c r="C471" s="291" t="str">
        <f>IF(B471="","",TEXT(B471,"yyyy-mm"))</f>
      </c>
      <c r="D471" s="149"/>
      <c r="E471" s="149"/>
      <c r="F471" s="149"/>
      <c r="G471" s="149"/>
      <c r="H471" s="149"/>
      <c r="I471" s="149"/>
      <c r="J471" s="149"/>
      <c r="K471" s="243"/>
      <c r="L471" s="243"/>
      <c r="M471" s="243"/>
      <c r="N471" s="299" t="str">
        <f>IF(OR(K471="",L471=""),"",L471-K471)</f>
      </c>
      <c r="O471" s="300" t="str">
        <f>IFERROR(N471/K471,"")</f>
      </c>
      <c r="P471" s="301" t="str">
        <f>IF(N471="","",IF(OR(H471="収益",H471="キャッシュイン"),IF(N471&gt;=0,"有利","不利"),IF(N471&lt;=0,"有利","不利")))</f>
      </c>
      <c r="Q471" s="149"/>
      <c r="R471" s="149"/>
      <c r="S471" s="315"/>
      <c r="T471" s="315"/>
      <c r="U471" s="149"/>
      <c r="V471" s="249"/>
    </row>
    <row r="472" ht="20" customHeight="true">
      <c r="A472" s="285" t="str">
        <f>IF(B472="","",ROW()-5)</f>
      </c>
      <c r="B472" s="237"/>
      <c r="C472" s="291" t="str">
        <f>IF(B472="","",TEXT(B472,"yyyy-mm"))</f>
      </c>
      <c r="D472" s="149"/>
      <c r="E472" s="149"/>
      <c r="F472" s="149"/>
      <c r="G472" s="149"/>
      <c r="H472" s="149"/>
      <c r="I472" s="149"/>
      <c r="J472" s="149"/>
      <c r="K472" s="243"/>
      <c r="L472" s="243"/>
      <c r="M472" s="243"/>
      <c r="N472" s="299" t="str">
        <f>IF(OR(K472="",L472=""),"",L472-K472)</f>
      </c>
      <c r="O472" s="300" t="str">
        <f>IFERROR(N472/K472,"")</f>
      </c>
      <c r="P472" s="301" t="str">
        <f>IF(N472="","",IF(OR(H472="収益",H472="キャッシュイン"),IF(N472&gt;=0,"有利","不利"),IF(N472&lt;=0,"有利","不利")))</f>
      </c>
      <c r="Q472" s="149"/>
      <c r="R472" s="149"/>
      <c r="S472" s="315"/>
      <c r="T472" s="315"/>
      <c r="U472" s="149"/>
      <c r="V472" s="249"/>
    </row>
    <row r="473" ht="20" customHeight="true">
      <c r="A473" s="285" t="str">
        <f>IF(B473="","",ROW()-5)</f>
      </c>
      <c r="B473" s="237"/>
      <c r="C473" s="291" t="str">
        <f>IF(B473="","",TEXT(B473,"yyyy-mm"))</f>
      </c>
      <c r="D473" s="149"/>
      <c r="E473" s="149"/>
      <c r="F473" s="149"/>
      <c r="G473" s="149"/>
      <c r="H473" s="149"/>
      <c r="I473" s="149"/>
      <c r="J473" s="149"/>
      <c r="K473" s="243"/>
      <c r="L473" s="243"/>
      <c r="M473" s="243"/>
      <c r="N473" s="299" t="str">
        <f>IF(OR(K473="",L473=""),"",L473-K473)</f>
      </c>
      <c r="O473" s="300" t="str">
        <f>IFERROR(N473/K473,"")</f>
      </c>
      <c r="P473" s="301" t="str">
        <f>IF(N473="","",IF(OR(H473="収益",H473="キャッシュイン"),IF(N473&gt;=0,"有利","不利"),IF(N473&lt;=0,"有利","不利")))</f>
      </c>
      <c r="Q473" s="149"/>
      <c r="R473" s="149"/>
      <c r="S473" s="315"/>
      <c r="T473" s="315"/>
      <c r="U473" s="149"/>
      <c r="V473" s="249"/>
    </row>
    <row r="474" ht="20" customHeight="true">
      <c r="A474" s="285" t="str">
        <f>IF(B474="","",ROW()-5)</f>
      </c>
      <c r="B474" s="237"/>
      <c r="C474" s="291" t="str">
        <f>IF(B474="","",TEXT(B474,"yyyy-mm"))</f>
      </c>
      <c r="D474" s="149"/>
      <c r="E474" s="149"/>
      <c r="F474" s="149"/>
      <c r="G474" s="149"/>
      <c r="H474" s="149"/>
      <c r="I474" s="149"/>
      <c r="J474" s="149"/>
      <c r="K474" s="243"/>
      <c r="L474" s="243"/>
      <c r="M474" s="243"/>
      <c r="N474" s="299" t="str">
        <f>IF(OR(K474="",L474=""),"",L474-K474)</f>
      </c>
      <c r="O474" s="300" t="str">
        <f>IFERROR(N474/K474,"")</f>
      </c>
      <c r="P474" s="301" t="str">
        <f>IF(N474="","",IF(OR(H474="収益",H474="キャッシュイン"),IF(N474&gt;=0,"有利","不利"),IF(N474&lt;=0,"有利","不利")))</f>
      </c>
      <c r="Q474" s="149"/>
      <c r="R474" s="149"/>
      <c r="S474" s="315"/>
      <c r="T474" s="315"/>
      <c r="U474" s="149"/>
      <c r="V474" s="249"/>
    </row>
    <row r="475" ht="20" customHeight="true">
      <c r="A475" s="285" t="str">
        <f>IF(B475="","",ROW()-5)</f>
      </c>
      <c r="B475" s="237"/>
      <c r="C475" s="291" t="str">
        <f>IF(B475="","",TEXT(B475,"yyyy-mm"))</f>
      </c>
      <c r="D475" s="149"/>
      <c r="E475" s="149"/>
      <c r="F475" s="149"/>
      <c r="G475" s="149"/>
      <c r="H475" s="149"/>
      <c r="I475" s="149"/>
      <c r="J475" s="149"/>
      <c r="K475" s="243"/>
      <c r="L475" s="243"/>
      <c r="M475" s="243"/>
      <c r="N475" s="299" t="str">
        <f>IF(OR(K475="",L475=""),"",L475-K475)</f>
      </c>
      <c r="O475" s="300" t="str">
        <f>IFERROR(N475/K475,"")</f>
      </c>
      <c r="P475" s="301" t="str">
        <f>IF(N475="","",IF(OR(H475="収益",H475="キャッシュイン"),IF(N475&gt;=0,"有利","不利"),IF(N475&lt;=0,"有利","不利")))</f>
      </c>
      <c r="Q475" s="149"/>
      <c r="R475" s="149"/>
      <c r="S475" s="315"/>
      <c r="T475" s="315"/>
      <c r="U475" s="149"/>
      <c r="V475" s="249"/>
    </row>
    <row r="476" ht="20" customHeight="true">
      <c r="A476" s="285" t="str">
        <f>IF(B476="","",ROW()-5)</f>
      </c>
      <c r="B476" s="237"/>
      <c r="C476" s="291" t="str">
        <f>IF(B476="","",TEXT(B476,"yyyy-mm"))</f>
      </c>
      <c r="D476" s="149"/>
      <c r="E476" s="149"/>
      <c r="F476" s="149"/>
      <c r="G476" s="149"/>
      <c r="H476" s="149"/>
      <c r="I476" s="149"/>
      <c r="J476" s="149"/>
      <c r="K476" s="243"/>
      <c r="L476" s="243"/>
      <c r="M476" s="243"/>
      <c r="N476" s="299" t="str">
        <f>IF(OR(K476="",L476=""),"",L476-K476)</f>
      </c>
      <c r="O476" s="300" t="str">
        <f>IFERROR(N476/K476,"")</f>
      </c>
      <c r="P476" s="301" t="str">
        <f>IF(N476="","",IF(OR(H476="収益",H476="キャッシュイン"),IF(N476&gt;=0,"有利","不利"),IF(N476&lt;=0,"有利","不利")))</f>
      </c>
      <c r="Q476" s="149"/>
      <c r="R476" s="149"/>
      <c r="S476" s="315"/>
      <c r="T476" s="315"/>
      <c r="U476" s="149"/>
      <c r="V476" s="249"/>
    </row>
    <row r="477" ht="20" customHeight="true">
      <c r="A477" s="285" t="str">
        <f>IF(B477="","",ROW()-5)</f>
      </c>
      <c r="B477" s="237"/>
      <c r="C477" s="291" t="str">
        <f>IF(B477="","",TEXT(B477,"yyyy-mm"))</f>
      </c>
      <c r="D477" s="149"/>
      <c r="E477" s="149"/>
      <c r="F477" s="149"/>
      <c r="G477" s="149"/>
      <c r="H477" s="149"/>
      <c r="I477" s="149"/>
      <c r="J477" s="149"/>
      <c r="K477" s="243"/>
      <c r="L477" s="243"/>
      <c r="M477" s="243"/>
      <c r="N477" s="299" t="str">
        <f>IF(OR(K477="",L477=""),"",L477-K477)</f>
      </c>
      <c r="O477" s="300" t="str">
        <f>IFERROR(N477/K477,"")</f>
      </c>
      <c r="P477" s="301" t="str">
        <f>IF(N477="","",IF(OR(H477="収益",H477="キャッシュイン"),IF(N477&gt;=0,"有利","不利"),IF(N477&lt;=0,"有利","不利")))</f>
      </c>
      <c r="Q477" s="149"/>
      <c r="R477" s="149"/>
      <c r="S477" s="315"/>
      <c r="T477" s="315"/>
      <c r="U477" s="149"/>
      <c r="V477" s="249"/>
    </row>
    <row r="478" ht="20" customHeight="true">
      <c r="A478" s="285" t="str">
        <f>IF(B478="","",ROW()-5)</f>
      </c>
      <c r="B478" s="237"/>
      <c r="C478" s="291" t="str">
        <f>IF(B478="","",TEXT(B478,"yyyy-mm"))</f>
      </c>
      <c r="D478" s="149"/>
      <c r="E478" s="149"/>
      <c r="F478" s="149"/>
      <c r="G478" s="149"/>
      <c r="H478" s="149"/>
      <c r="I478" s="149"/>
      <c r="J478" s="149"/>
      <c r="K478" s="243"/>
      <c r="L478" s="243"/>
      <c r="M478" s="243"/>
      <c r="N478" s="299" t="str">
        <f>IF(OR(K478="",L478=""),"",L478-K478)</f>
      </c>
      <c r="O478" s="300" t="str">
        <f>IFERROR(N478/K478,"")</f>
      </c>
      <c r="P478" s="301" t="str">
        <f>IF(N478="","",IF(OR(H478="収益",H478="キャッシュイン"),IF(N478&gt;=0,"有利","不利"),IF(N478&lt;=0,"有利","不利")))</f>
      </c>
      <c r="Q478" s="149"/>
      <c r="R478" s="149"/>
      <c r="S478" s="315"/>
      <c r="T478" s="315"/>
      <c r="U478" s="149"/>
      <c r="V478" s="249"/>
    </row>
    <row r="479" ht="20" customHeight="true">
      <c r="A479" s="285" t="str">
        <f>IF(B479="","",ROW()-5)</f>
      </c>
      <c r="B479" s="237"/>
      <c r="C479" s="291" t="str">
        <f>IF(B479="","",TEXT(B479,"yyyy-mm"))</f>
      </c>
      <c r="D479" s="149"/>
      <c r="E479" s="149"/>
      <c r="F479" s="149"/>
      <c r="G479" s="149"/>
      <c r="H479" s="149"/>
      <c r="I479" s="149"/>
      <c r="J479" s="149"/>
      <c r="K479" s="243"/>
      <c r="L479" s="243"/>
      <c r="M479" s="243"/>
      <c r="N479" s="299" t="str">
        <f>IF(OR(K479="",L479=""),"",L479-K479)</f>
      </c>
      <c r="O479" s="300" t="str">
        <f>IFERROR(N479/K479,"")</f>
      </c>
      <c r="P479" s="301" t="str">
        <f>IF(N479="","",IF(OR(H479="収益",H479="キャッシュイン"),IF(N479&gt;=0,"有利","不利"),IF(N479&lt;=0,"有利","不利")))</f>
      </c>
      <c r="Q479" s="149"/>
      <c r="R479" s="149"/>
      <c r="S479" s="315"/>
      <c r="T479" s="315"/>
      <c r="U479" s="149"/>
      <c r="V479" s="249"/>
    </row>
    <row r="480" ht="20" customHeight="true">
      <c r="A480" s="285" t="str">
        <f>IF(B480="","",ROW()-5)</f>
      </c>
      <c r="B480" s="237"/>
      <c r="C480" s="291" t="str">
        <f>IF(B480="","",TEXT(B480,"yyyy-mm"))</f>
      </c>
      <c r="D480" s="149"/>
      <c r="E480" s="149"/>
      <c r="F480" s="149"/>
      <c r="G480" s="149"/>
      <c r="H480" s="149"/>
      <c r="I480" s="149"/>
      <c r="J480" s="149"/>
      <c r="K480" s="243"/>
      <c r="L480" s="243"/>
      <c r="M480" s="243"/>
      <c r="N480" s="299" t="str">
        <f>IF(OR(K480="",L480=""),"",L480-K480)</f>
      </c>
      <c r="O480" s="300" t="str">
        <f>IFERROR(N480/K480,"")</f>
      </c>
      <c r="P480" s="301" t="str">
        <f>IF(N480="","",IF(OR(H480="収益",H480="キャッシュイン"),IF(N480&gt;=0,"有利","不利"),IF(N480&lt;=0,"有利","不利")))</f>
      </c>
      <c r="Q480" s="149"/>
      <c r="R480" s="149"/>
      <c r="S480" s="315"/>
      <c r="T480" s="315"/>
      <c r="U480" s="149"/>
      <c r="V480" s="249"/>
    </row>
    <row r="481" ht="20" customHeight="true">
      <c r="A481" s="285" t="str">
        <f>IF(B481="","",ROW()-5)</f>
      </c>
      <c r="B481" s="237"/>
      <c r="C481" s="291" t="str">
        <f>IF(B481="","",TEXT(B481,"yyyy-mm"))</f>
      </c>
      <c r="D481" s="149"/>
      <c r="E481" s="149"/>
      <c r="F481" s="149"/>
      <c r="G481" s="149"/>
      <c r="H481" s="149"/>
      <c r="I481" s="149"/>
      <c r="J481" s="149"/>
      <c r="K481" s="243"/>
      <c r="L481" s="243"/>
      <c r="M481" s="243"/>
      <c r="N481" s="299" t="str">
        <f>IF(OR(K481="",L481=""),"",L481-K481)</f>
      </c>
      <c r="O481" s="300" t="str">
        <f>IFERROR(N481/K481,"")</f>
      </c>
      <c r="P481" s="301" t="str">
        <f>IF(N481="","",IF(OR(H481="収益",H481="キャッシュイン"),IF(N481&gt;=0,"有利","不利"),IF(N481&lt;=0,"有利","不利")))</f>
      </c>
      <c r="Q481" s="149"/>
      <c r="R481" s="149"/>
      <c r="S481" s="315"/>
      <c r="T481" s="315"/>
      <c r="U481" s="149"/>
      <c r="V481" s="249"/>
    </row>
    <row r="482" ht="20" customHeight="true">
      <c r="A482" s="285" t="str">
        <f>IF(B482="","",ROW()-5)</f>
      </c>
      <c r="B482" s="237"/>
      <c r="C482" s="291" t="str">
        <f>IF(B482="","",TEXT(B482,"yyyy-mm"))</f>
      </c>
      <c r="D482" s="149"/>
      <c r="E482" s="149"/>
      <c r="F482" s="149"/>
      <c r="G482" s="149"/>
      <c r="H482" s="149"/>
      <c r="I482" s="149"/>
      <c r="J482" s="149"/>
      <c r="K482" s="243"/>
      <c r="L482" s="243"/>
      <c r="M482" s="243"/>
      <c r="N482" s="299" t="str">
        <f>IF(OR(K482="",L482=""),"",L482-K482)</f>
      </c>
      <c r="O482" s="300" t="str">
        <f>IFERROR(N482/K482,"")</f>
      </c>
      <c r="P482" s="301" t="str">
        <f>IF(N482="","",IF(OR(H482="収益",H482="キャッシュイン"),IF(N482&gt;=0,"有利","不利"),IF(N482&lt;=0,"有利","不利")))</f>
      </c>
      <c r="Q482" s="149"/>
      <c r="R482" s="149"/>
      <c r="S482" s="315"/>
      <c r="T482" s="315"/>
      <c r="U482" s="149"/>
      <c r="V482" s="249"/>
    </row>
    <row r="483" ht="20" customHeight="true">
      <c r="A483" s="285" t="str">
        <f>IF(B483="","",ROW()-5)</f>
      </c>
      <c r="B483" s="237"/>
      <c r="C483" s="291" t="str">
        <f>IF(B483="","",TEXT(B483,"yyyy-mm"))</f>
      </c>
      <c r="D483" s="149"/>
      <c r="E483" s="149"/>
      <c r="F483" s="149"/>
      <c r="G483" s="149"/>
      <c r="H483" s="149"/>
      <c r="I483" s="149"/>
      <c r="J483" s="149"/>
      <c r="K483" s="243"/>
      <c r="L483" s="243"/>
      <c r="M483" s="243"/>
      <c r="N483" s="299" t="str">
        <f>IF(OR(K483="",L483=""),"",L483-K483)</f>
      </c>
      <c r="O483" s="300" t="str">
        <f>IFERROR(N483/K483,"")</f>
      </c>
      <c r="P483" s="301" t="str">
        <f>IF(N483="","",IF(OR(H483="収益",H483="キャッシュイン"),IF(N483&gt;=0,"有利","不利"),IF(N483&lt;=0,"有利","不利")))</f>
      </c>
      <c r="Q483" s="149"/>
      <c r="R483" s="149"/>
      <c r="S483" s="315"/>
      <c r="T483" s="315"/>
      <c r="U483" s="149"/>
      <c r="V483" s="249"/>
    </row>
    <row r="484" ht="20" customHeight="true">
      <c r="A484" s="285" t="str">
        <f>IF(B484="","",ROW()-5)</f>
      </c>
      <c r="B484" s="237"/>
      <c r="C484" s="291" t="str">
        <f>IF(B484="","",TEXT(B484,"yyyy-mm"))</f>
      </c>
      <c r="D484" s="149"/>
      <c r="E484" s="149"/>
      <c r="F484" s="149"/>
      <c r="G484" s="149"/>
      <c r="H484" s="149"/>
      <c r="I484" s="149"/>
      <c r="J484" s="149"/>
      <c r="K484" s="243"/>
      <c r="L484" s="243"/>
      <c r="M484" s="243"/>
      <c r="N484" s="299" t="str">
        <f>IF(OR(K484="",L484=""),"",L484-K484)</f>
      </c>
      <c r="O484" s="300" t="str">
        <f>IFERROR(N484/K484,"")</f>
      </c>
      <c r="P484" s="301" t="str">
        <f>IF(N484="","",IF(OR(H484="収益",H484="キャッシュイン"),IF(N484&gt;=0,"有利","不利"),IF(N484&lt;=0,"有利","不利")))</f>
      </c>
      <c r="Q484" s="149"/>
      <c r="R484" s="149"/>
      <c r="S484" s="315"/>
      <c r="T484" s="315"/>
      <c r="U484" s="149"/>
      <c r="V484" s="249"/>
    </row>
    <row r="485" ht="20" customHeight="true">
      <c r="A485" s="285" t="str">
        <f>IF(B485="","",ROW()-5)</f>
      </c>
      <c r="B485" s="237"/>
      <c r="C485" s="291" t="str">
        <f>IF(B485="","",TEXT(B485,"yyyy-mm"))</f>
      </c>
      <c r="D485" s="149"/>
      <c r="E485" s="149"/>
      <c r="F485" s="149"/>
      <c r="G485" s="149"/>
      <c r="H485" s="149"/>
      <c r="I485" s="149"/>
      <c r="J485" s="149"/>
      <c r="K485" s="243"/>
      <c r="L485" s="243"/>
      <c r="M485" s="243"/>
      <c r="N485" s="299" t="str">
        <f>IF(OR(K485="",L485=""),"",L485-K485)</f>
      </c>
      <c r="O485" s="300" t="str">
        <f>IFERROR(N485/K485,"")</f>
      </c>
      <c r="P485" s="301" t="str">
        <f>IF(N485="","",IF(OR(H485="収益",H485="キャッシュイン"),IF(N485&gt;=0,"有利","不利"),IF(N485&lt;=0,"有利","不利")))</f>
      </c>
      <c r="Q485" s="149"/>
      <c r="R485" s="149"/>
      <c r="S485" s="315"/>
      <c r="T485" s="315"/>
      <c r="U485" s="149"/>
      <c r="V485" s="249"/>
    </row>
    <row r="486" ht="20" customHeight="true">
      <c r="A486" s="285" t="str">
        <f>IF(B486="","",ROW()-5)</f>
      </c>
      <c r="B486" s="237"/>
      <c r="C486" s="291" t="str">
        <f>IF(B486="","",TEXT(B486,"yyyy-mm"))</f>
      </c>
      <c r="D486" s="149"/>
      <c r="E486" s="149"/>
      <c r="F486" s="149"/>
      <c r="G486" s="149"/>
      <c r="H486" s="149"/>
      <c r="I486" s="149"/>
      <c r="J486" s="149"/>
      <c r="K486" s="243"/>
      <c r="L486" s="243"/>
      <c r="M486" s="243"/>
      <c r="N486" s="299" t="str">
        <f>IF(OR(K486="",L486=""),"",L486-K486)</f>
      </c>
      <c r="O486" s="300" t="str">
        <f>IFERROR(N486/K486,"")</f>
      </c>
      <c r="P486" s="301" t="str">
        <f>IF(N486="","",IF(OR(H486="収益",H486="キャッシュイン"),IF(N486&gt;=0,"有利","不利"),IF(N486&lt;=0,"有利","不利")))</f>
      </c>
      <c r="Q486" s="149"/>
      <c r="R486" s="149"/>
      <c r="S486" s="315"/>
      <c r="T486" s="315"/>
      <c r="U486" s="149"/>
      <c r="V486" s="249"/>
    </row>
    <row r="487" ht="20" customHeight="true">
      <c r="A487" s="285" t="str">
        <f>IF(B487="","",ROW()-5)</f>
      </c>
      <c r="B487" s="237"/>
      <c r="C487" s="291" t="str">
        <f>IF(B487="","",TEXT(B487,"yyyy-mm"))</f>
      </c>
      <c r="D487" s="149"/>
      <c r="E487" s="149"/>
      <c r="F487" s="149"/>
      <c r="G487" s="149"/>
      <c r="H487" s="149"/>
      <c r="I487" s="149"/>
      <c r="J487" s="149"/>
      <c r="K487" s="243"/>
      <c r="L487" s="243"/>
      <c r="M487" s="243"/>
      <c r="N487" s="299" t="str">
        <f>IF(OR(K487="",L487=""),"",L487-K487)</f>
      </c>
      <c r="O487" s="300" t="str">
        <f>IFERROR(N487/K487,"")</f>
      </c>
      <c r="P487" s="301" t="str">
        <f>IF(N487="","",IF(OR(H487="収益",H487="キャッシュイン"),IF(N487&gt;=0,"有利","不利"),IF(N487&lt;=0,"有利","不利")))</f>
      </c>
      <c r="Q487" s="149"/>
      <c r="R487" s="149"/>
      <c r="S487" s="315"/>
      <c r="T487" s="315"/>
      <c r="U487" s="149"/>
      <c r="V487" s="249"/>
    </row>
    <row r="488" ht="20" customHeight="true">
      <c r="A488" s="285" t="str">
        <f>IF(B488="","",ROW()-5)</f>
      </c>
      <c r="B488" s="237"/>
      <c r="C488" s="291" t="str">
        <f>IF(B488="","",TEXT(B488,"yyyy-mm"))</f>
      </c>
      <c r="D488" s="149"/>
      <c r="E488" s="149"/>
      <c r="F488" s="149"/>
      <c r="G488" s="149"/>
      <c r="H488" s="149"/>
      <c r="I488" s="149"/>
      <c r="J488" s="149"/>
      <c r="K488" s="243"/>
      <c r="L488" s="243"/>
      <c r="M488" s="243"/>
      <c r="N488" s="299" t="str">
        <f>IF(OR(K488="",L488=""),"",L488-K488)</f>
      </c>
      <c r="O488" s="300" t="str">
        <f>IFERROR(N488/K488,"")</f>
      </c>
      <c r="P488" s="301" t="str">
        <f>IF(N488="","",IF(OR(H488="収益",H488="キャッシュイン"),IF(N488&gt;=0,"有利","不利"),IF(N488&lt;=0,"有利","不利")))</f>
      </c>
      <c r="Q488" s="149"/>
      <c r="R488" s="149"/>
      <c r="S488" s="315"/>
      <c r="T488" s="315"/>
      <c r="U488" s="149"/>
      <c r="V488" s="249"/>
    </row>
    <row r="489" ht="20" customHeight="true">
      <c r="A489" s="285" t="str">
        <f>IF(B489="","",ROW()-5)</f>
      </c>
      <c r="B489" s="237"/>
      <c r="C489" s="291" t="str">
        <f>IF(B489="","",TEXT(B489,"yyyy-mm"))</f>
      </c>
      <c r="D489" s="149"/>
      <c r="E489" s="149"/>
      <c r="F489" s="149"/>
      <c r="G489" s="149"/>
      <c r="H489" s="149"/>
      <c r="I489" s="149"/>
      <c r="J489" s="149"/>
      <c r="K489" s="243"/>
      <c r="L489" s="243"/>
      <c r="M489" s="243"/>
      <c r="N489" s="299" t="str">
        <f>IF(OR(K489="",L489=""),"",L489-K489)</f>
      </c>
      <c r="O489" s="300" t="str">
        <f>IFERROR(N489/K489,"")</f>
      </c>
      <c r="P489" s="301" t="str">
        <f>IF(N489="","",IF(OR(H489="収益",H489="キャッシュイン"),IF(N489&gt;=0,"有利","不利"),IF(N489&lt;=0,"有利","不利")))</f>
      </c>
      <c r="Q489" s="149"/>
      <c r="R489" s="149"/>
      <c r="S489" s="315"/>
      <c r="T489" s="315"/>
      <c r="U489" s="149"/>
      <c r="V489" s="249"/>
    </row>
    <row r="490" ht="20" customHeight="true">
      <c r="A490" s="285" t="str">
        <f>IF(B490="","",ROW()-5)</f>
      </c>
      <c r="B490" s="237"/>
      <c r="C490" s="291" t="str">
        <f>IF(B490="","",TEXT(B490,"yyyy-mm"))</f>
      </c>
      <c r="D490" s="149"/>
      <c r="E490" s="149"/>
      <c r="F490" s="149"/>
      <c r="G490" s="149"/>
      <c r="H490" s="149"/>
      <c r="I490" s="149"/>
      <c r="J490" s="149"/>
      <c r="K490" s="243"/>
      <c r="L490" s="243"/>
      <c r="M490" s="243"/>
      <c r="N490" s="299" t="str">
        <f>IF(OR(K490="",L490=""),"",L490-K490)</f>
      </c>
      <c r="O490" s="300" t="str">
        <f>IFERROR(N490/K490,"")</f>
      </c>
      <c r="P490" s="301" t="str">
        <f>IF(N490="","",IF(OR(H490="収益",H490="キャッシュイン"),IF(N490&gt;=0,"有利","不利"),IF(N490&lt;=0,"有利","不利")))</f>
      </c>
      <c r="Q490" s="149"/>
      <c r="R490" s="149"/>
      <c r="S490" s="315"/>
      <c r="T490" s="315"/>
      <c r="U490" s="149"/>
      <c r="V490" s="249"/>
    </row>
    <row r="491" ht="20" customHeight="true">
      <c r="A491" s="285" t="str">
        <f>IF(B491="","",ROW()-5)</f>
      </c>
      <c r="B491" s="237"/>
      <c r="C491" s="291" t="str">
        <f>IF(B491="","",TEXT(B491,"yyyy-mm"))</f>
      </c>
      <c r="D491" s="149"/>
      <c r="E491" s="149"/>
      <c r="F491" s="149"/>
      <c r="G491" s="149"/>
      <c r="H491" s="149"/>
      <c r="I491" s="149"/>
      <c r="J491" s="149"/>
      <c r="K491" s="243"/>
      <c r="L491" s="243"/>
      <c r="M491" s="243"/>
      <c r="N491" s="299" t="str">
        <f>IF(OR(K491="",L491=""),"",L491-K491)</f>
      </c>
      <c r="O491" s="300" t="str">
        <f>IFERROR(N491/K491,"")</f>
      </c>
      <c r="P491" s="301" t="str">
        <f>IF(N491="","",IF(OR(H491="収益",H491="キャッシュイン"),IF(N491&gt;=0,"有利","不利"),IF(N491&lt;=0,"有利","不利")))</f>
      </c>
      <c r="Q491" s="149"/>
      <c r="R491" s="149"/>
      <c r="S491" s="315"/>
      <c r="T491" s="315"/>
      <c r="U491" s="149"/>
      <c r="V491" s="249"/>
    </row>
    <row r="492" ht="20" customHeight="true">
      <c r="A492" s="285" t="str">
        <f>IF(B492="","",ROW()-5)</f>
      </c>
      <c r="B492" s="237"/>
      <c r="C492" s="291" t="str">
        <f>IF(B492="","",TEXT(B492,"yyyy-mm"))</f>
      </c>
      <c r="D492" s="149"/>
      <c r="E492" s="149"/>
      <c r="F492" s="149"/>
      <c r="G492" s="149"/>
      <c r="H492" s="149"/>
      <c r="I492" s="149"/>
      <c r="J492" s="149"/>
      <c r="K492" s="243"/>
      <c r="L492" s="243"/>
      <c r="M492" s="243"/>
      <c r="N492" s="299" t="str">
        <f>IF(OR(K492="",L492=""),"",L492-K492)</f>
      </c>
      <c r="O492" s="300" t="str">
        <f>IFERROR(N492/K492,"")</f>
      </c>
      <c r="P492" s="301" t="str">
        <f>IF(N492="","",IF(OR(H492="収益",H492="キャッシュイン"),IF(N492&gt;=0,"有利","不利"),IF(N492&lt;=0,"有利","不利")))</f>
      </c>
      <c r="Q492" s="149"/>
      <c r="R492" s="149"/>
      <c r="S492" s="315"/>
      <c r="T492" s="315"/>
      <c r="U492" s="149"/>
      <c r="V492" s="249"/>
    </row>
    <row r="493" ht="20" customHeight="true">
      <c r="A493" s="285" t="str">
        <f>IF(B493="","",ROW()-5)</f>
      </c>
      <c r="B493" s="237"/>
      <c r="C493" s="291" t="str">
        <f>IF(B493="","",TEXT(B493,"yyyy-mm"))</f>
      </c>
      <c r="D493" s="149"/>
      <c r="E493" s="149"/>
      <c r="F493" s="149"/>
      <c r="G493" s="149"/>
      <c r="H493" s="149"/>
      <c r="I493" s="149"/>
      <c r="J493" s="149"/>
      <c r="K493" s="243"/>
      <c r="L493" s="243"/>
      <c r="M493" s="243"/>
      <c r="N493" s="299" t="str">
        <f>IF(OR(K493="",L493=""),"",L493-K493)</f>
      </c>
      <c r="O493" s="300" t="str">
        <f>IFERROR(N493/K493,"")</f>
      </c>
      <c r="P493" s="301" t="str">
        <f>IF(N493="","",IF(OR(H493="収益",H493="キャッシュイン"),IF(N493&gt;=0,"有利","不利"),IF(N493&lt;=0,"有利","不利")))</f>
      </c>
      <c r="Q493" s="149"/>
      <c r="R493" s="149"/>
      <c r="S493" s="315"/>
      <c r="T493" s="315"/>
      <c r="U493" s="149"/>
      <c r="V493" s="249"/>
    </row>
    <row r="494" ht="20" customHeight="true">
      <c r="A494" s="285" t="str">
        <f>IF(B494="","",ROW()-5)</f>
      </c>
      <c r="B494" s="237"/>
      <c r="C494" s="291" t="str">
        <f>IF(B494="","",TEXT(B494,"yyyy-mm"))</f>
      </c>
      <c r="D494" s="149"/>
      <c r="E494" s="149"/>
      <c r="F494" s="149"/>
      <c r="G494" s="149"/>
      <c r="H494" s="149"/>
      <c r="I494" s="149"/>
      <c r="J494" s="149"/>
      <c r="K494" s="243"/>
      <c r="L494" s="243"/>
      <c r="M494" s="243"/>
      <c r="N494" s="299" t="str">
        <f>IF(OR(K494="",L494=""),"",L494-K494)</f>
      </c>
      <c r="O494" s="300" t="str">
        <f>IFERROR(N494/K494,"")</f>
      </c>
      <c r="P494" s="301" t="str">
        <f>IF(N494="","",IF(OR(H494="収益",H494="キャッシュイン"),IF(N494&gt;=0,"有利","不利"),IF(N494&lt;=0,"有利","不利")))</f>
      </c>
      <c r="Q494" s="149"/>
      <c r="R494" s="149"/>
      <c r="S494" s="315"/>
      <c r="T494" s="315"/>
      <c r="U494" s="149"/>
      <c r="V494" s="249"/>
    </row>
    <row r="495" ht="20" customHeight="true">
      <c r="A495" s="285" t="str">
        <f>IF(B495="","",ROW()-5)</f>
      </c>
      <c r="B495" s="237"/>
      <c r="C495" s="291" t="str">
        <f>IF(B495="","",TEXT(B495,"yyyy-mm"))</f>
      </c>
      <c r="D495" s="149"/>
      <c r="E495" s="149"/>
      <c r="F495" s="149"/>
      <c r="G495" s="149"/>
      <c r="H495" s="149"/>
      <c r="I495" s="149"/>
      <c r="J495" s="149"/>
      <c r="K495" s="243"/>
      <c r="L495" s="243"/>
      <c r="M495" s="243"/>
      <c r="N495" s="299" t="str">
        <f>IF(OR(K495="",L495=""),"",L495-K495)</f>
      </c>
      <c r="O495" s="300" t="str">
        <f>IFERROR(N495/K495,"")</f>
      </c>
      <c r="P495" s="301" t="str">
        <f>IF(N495="","",IF(OR(H495="収益",H495="キャッシュイン"),IF(N495&gt;=0,"有利","不利"),IF(N495&lt;=0,"有利","不利")))</f>
      </c>
      <c r="Q495" s="149"/>
      <c r="R495" s="149"/>
      <c r="S495" s="315"/>
      <c r="T495" s="315"/>
      <c r="U495" s="149"/>
      <c r="V495" s="249"/>
    </row>
    <row r="496" ht="20" customHeight="true">
      <c r="A496" s="285" t="str">
        <f>IF(B496="","",ROW()-5)</f>
      </c>
      <c r="B496" s="237"/>
      <c r="C496" s="291" t="str">
        <f>IF(B496="","",TEXT(B496,"yyyy-mm"))</f>
      </c>
      <c r="D496" s="149"/>
      <c r="E496" s="149"/>
      <c r="F496" s="149"/>
      <c r="G496" s="149"/>
      <c r="H496" s="149"/>
      <c r="I496" s="149"/>
      <c r="J496" s="149"/>
      <c r="K496" s="243"/>
      <c r="L496" s="243"/>
      <c r="M496" s="243"/>
      <c r="N496" s="299" t="str">
        <f>IF(OR(K496="",L496=""),"",L496-K496)</f>
      </c>
      <c r="O496" s="300" t="str">
        <f>IFERROR(N496/K496,"")</f>
      </c>
      <c r="P496" s="301" t="str">
        <f>IF(N496="","",IF(OR(H496="収益",H496="キャッシュイン"),IF(N496&gt;=0,"有利","不利"),IF(N496&lt;=0,"有利","不利")))</f>
      </c>
      <c r="Q496" s="149"/>
      <c r="R496" s="149"/>
      <c r="S496" s="315"/>
      <c r="T496" s="315"/>
      <c r="U496" s="149"/>
      <c r="V496" s="249"/>
    </row>
    <row r="497" ht="20" customHeight="true">
      <c r="A497" s="285" t="str">
        <f>IF(B497="","",ROW()-5)</f>
      </c>
      <c r="B497" s="237"/>
      <c r="C497" s="291" t="str">
        <f>IF(B497="","",TEXT(B497,"yyyy-mm"))</f>
      </c>
      <c r="D497" s="149"/>
      <c r="E497" s="149"/>
      <c r="F497" s="149"/>
      <c r="G497" s="149"/>
      <c r="H497" s="149"/>
      <c r="I497" s="149"/>
      <c r="J497" s="149"/>
      <c r="K497" s="243"/>
      <c r="L497" s="243"/>
      <c r="M497" s="243"/>
      <c r="N497" s="299" t="str">
        <f>IF(OR(K497="",L497=""),"",L497-K497)</f>
      </c>
      <c r="O497" s="300" t="str">
        <f>IFERROR(N497/K497,"")</f>
      </c>
      <c r="P497" s="301" t="str">
        <f>IF(N497="","",IF(OR(H497="収益",H497="キャッシュイン"),IF(N497&gt;=0,"有利","不利"),IF(N497&lt;=0,"有利","不利")))</f>
      </c>
      <c r="Q497" s="149"/>
      <c r="R497" s="149"/>
      <c r="S497" s="315"/>
      <c r="T497" s="315"/>
      <c r="U497" s="149"/>
      <c r="V497" s="249"/>
    </row>
    <row r="498" ht="20" customHeight="true">
      <c r="A498" s="285" t="str">
        <f>IF(B498="","",ROW()-5)</f>
      </c>
      <c r="B498" s="237"/>
      <c r="C498" s="291" t="str">
        <f>IF(B498="","",TEXT(B498,"yyyy-mm"))</f>
      </c>
      <c r="D498" s="149"/>
      <c r="E498" s="149"/>
      <c r="F498" s="149"/>
      <c r="G498" s="149"/>
      <c r="H498" s="149"/>
      <c r="I498" s="149"/>
      <c r="J498" s="149"/>
      <c r="K498" s="243"/>
      <c r="L498" s="243"/>
      <c r="M498" s="243"/>
      <c r="N498" s="299" t="str">
        <f>IF(OR(K498="",L498=""),"",L498-K498)</f>
      </c>
      <c r="O498" s="300" t="str">
        <f>IFERROR(N498/K498,"")</f>
      </c>
      <c r="P498" s="301" t="str">
        <f>IF(N498="","",IF(OR(H498="収益",H498="キャッシュイン"),IF(N498&gt;=0,"有利","不利"),IF(N498&lt;=0,"有利","不利")))</f>
      </c>
      <c r="Q498" s="149"/>
      <c r="R498" s="149"/>
      <c r="S498" s="315"/>
      <c r="T498" s="315"/>
      <c r="U498" s="149"/>
      <c r="V498" s="249"/>
    </row>
    <row r="499" ht="20" customHeight="true">
      <c r="A499" s="285" t="str">
        <f>IF(B499="","",ROW()-5)</f>
      </c>
      <c r="B499" s="237"/>
      <c r="C499" s="291" t="str">
        <f>IF(B499="","",TEXT(B499,"yyyy-mm"))</f>
      </c>
      <c r="D499" s="149"/>
      <c r="E499" s="149"/>
      <c r="F499" s="149"/>
      <c r="G499" s="149"/>
      <c r="H499" s="149"/>
      <c r="I499" s="149"/>
      <c r="J499" s="149"/>
      <c r="K499" s="243"/>
      <c r="L499" s="243"/>
      <c r="M499" s="243"/>
      <c r="N499" s="299" t="str">
        <f>IF(OR(K499="",L499=""),"",L499-K499)</f>
      </c>
      <c r="O499" s="300" t="str">
        <f>IFERROR(N499/K499,"")</f>
      </c>
      <c r="P499" s="301" t="str">
        <f>IF(N499="","",IF(OR(H499="収益",H499="キャッシュイン"),IF(N499&gt;=0,"有利","不利"),IF(N499&lt;=0,"有利","不利")))</f>
      </c>
      <c r="Q499" s="149"/>
      <c r="R499" s="149"/>
      <c r="S499" s="315"/>
      <c r="T499" s="315"/>
      <c r="U499" s="149"/>
      <c r="V499" s="249"/>
    </row>
    <row r="500" ht="20" customHeight="true">
      <c r="A500" s="285" t="str">
        <f>IF(B500="","",ROW()-5)</f>
      </c>
      <c r="B500" s="237"/>
      <c r="C500" s="291" t="str">
        <f>IF(B500="","",TEXT(B500,"yyyy-mm"))</f>
      </c>
      <c r="D500" s="149"/>
      <c r="E500" s="149"/>
      <c r="F500" s="149"/>
      <c r="G500" s="149"/>
      <c r="H500" s="149"/>
      <c r="I500" s="149"/>
      <c r="J500" s="149"/>
      <c r="K500" s="243"/>
      <c r="L500" s="243"/>
      <c r="M500" s="243"/>
      <c r="N500" s="299" t="str">
        <f>IF(OR(K500="",L500=""),"",L500-K500)</f>
      </c>
      <c r="O500" s="300" t="str">
        <f>IFERROR(N500/K500,"")</f>
      </c>
      <c r="P500" s="301" t="str">
        <f>IF(N500="","",IF(OR(H500="収益",H500="キャッシュイン"),IF(N500&gt;=0,"有利","不利"),IF(N500&lt;=0,"有利","不利")))</f>
      </c>
      <c r="Q500" s="149"/>
      <c r="R500" s="149"/>
      <c r="S500" s="315"/>
      <c r="T500" s="315"/>
      <c r="U500" s="149"/>
      <c r="V500" s="249"/>
    </row>
    <row r="501" ht="20" customHeight="true">
      <c r="A501" s="285" t="str">
        <f>IF(B501="","",ROW()-5)</f>
      </c>
      <c r="B501" s="237"/>
      <c r="C501" s="291" t="str">
        <f>IF(B501="","",TEXT(B501,"yyyy-mm"))</f>
      </c>
      <c r="D501" s="149"/>
      <c r="E501" s="149"/>
      <c r="F501" s="149"/>
      <c r="G501" s="149"/>
      <c r="H501" s="149"/>
      <c r="I501" s="149"/>
      <c r="J501" s="149"/>
      <c r="K501" s="243"/>
      <c r="L501" s="243"/>
      <c r="M501" s="243"/>
      <c r="N501" s="299" t="str">
        <f>IF(OR(K501="",L501=""),"",L501-K501)</f>
      </c>
      <c r="O501" s="300" t="str">
        <f>IFERROR(N501/K501,"")</f>
      </c>
      <c r="P501" s="301" t="str">
        <f>IF(N501="","",IF(OR(H501="収益",H501="キャッシュイン"),IF(N501&gt;=0,"有利","不利"),IF(N501&lt;=0,"有利","不利")))</f>
      </c>
      <c r="Q501" s="149"/>
      <c r="R501" s="149"/>
      <c r="S501" s="315"/>
      <c r="T501" s="315"/>
      <c r="U501" s="149"/>
      <c r="V501" s="249"/>
    </row>
    <row r="502" ht="20" customHeight="true">
      <c r="A502" s="285" t="str">
        <f>IF(B502="","",ROW()-5)</f>
      </c>
      <c r="B502" s="237"/>
      <c r="C502" s="291" t="str">
        <f>IF(B502="","",TEXT(B502,"yyyy-mm"))</f>
      </c>
      <c r="D502" s="149"/>
      <c r="E502" s="149"/>
      <c r="F502" s="149"/>
      <c r="G502" s="149"/>
      <c r="H502" s="149"/>
      <c r="I502" s="149"/>
      <c r="J502" s="149"/>
      <c r="K502" s="243"/>
      <c r="L502" s="243"/>
      <c r="M502" s="243"/>
      <c r="N502" s="299" t="str">
        <f>IF(OR(K502="",L502=""),"",L502-K502)</f>
      </c>
      <c r="O502" s="300" t="str">
        <f>IFERROR(N502/K502,"")</f>
      </c>
      <c r="P502" s="301" t="str">
        <f>IF(N502="","",IF(OR(H502="収益",H502="キャッシュイン"),IF(N502&gt;=0,"有利","不利"),IF(N502&lt;=0,"有利","不利")))</f>
      </c>
      <c r="Q502" s="149"/>
      <c r="R502" s="149"/>
      <c r="S502" s="315"/>
      <c r="T502" s="315"/>
      <c r="U502" s="149"/>
      <c r="V502" s="249"/>
    </row>
    <row r="503" ht="20" customHeight="true">
      <c r="A503" s="285" t="str">
        <f>IF(B503="","",ROW()-5)</f>
      </c>
      <c r="B503" s="237"/>
      <c r="C503" s="291" t="str">
        <f>IF(B503="","",TEXT(B503,"yyyy-mm"))</f>
      </c>
      <c r="D503" s="149"/>
      <c r="E503" s="149"/>
      <c r="F503" s="149"/>
      <c r="G503" s="149"/>
      <c r="H503" s="149"/>
      <c r="I503" s="149"/>
      <c r="J503" s="149"/>
      <c r="K503" s="243"/>
      <c r="L503" s="243"/>
      <c r="M503" s="243"/>
      <c r="N503" s="299" t="str">
        <f>IF(OR(K503="",L503=""),"",L503-K503)</f>
      </c>
      <c r="O503" s="300" t="str">
        <f>IFERROR(N503/K503,"")</f>
      </c>
      <c r="P503" s="301" t="str">
        <f>IF(N503="","",IF(OR(H503="収益",H503="キャッシュイン"),IF(N503&gt;=0,"有利","不利"),IF(N503&lt;=0,"有利","不利")))</f>
      </c>
      <c r="Q503" s="149"/>
      <c r="R503" s="149"/>
      <c r="S503" s="315"/>
      <c r="T503" s="315"/>
      <c r="U503" s="149"/>
      <c r="V503" s="249"/>
    </row>
    <row r="504" ht="20" customHeight="true">
      <c r="A504" s="285" t="str">
        <f>IF(B504="","",ROW()-5)</f>
      </c>
      <c r="B504" s="237"/>
      <c r="C504" s="291" t="str">
        <f>IF(B504="","",TEXT(B504,"yyyy-mm"))</f>
      </c>
      <c r="D504" s="149"/>
      <c r="E504" s="149"/>
      <c r="F504" s="149"/>
      <c r="G504" s="149"/>
      <c r="H504" s="149"/>
      <c r="I504" s="149"/>
      <c r="J504" s="149"/>
      <c r="K504" s="243"/>
      <c r="L504" s="243"/>
      <c r="M504" s="243"/>
      <c r="N504" s="299" t="str">
        <f>IF(OR(K504="",L504=""),"",L504-K504)</f>
      </c>
      <c r="O504" s="300" t="str">
        <f>IFERROR(N504/K504,"")</f>
      </c>
      <c r="P504" s="301" t="str">
        <f>IF(N504="","",IF(OR(H504="収益",H504="キャッシュイン"),IF(N504&gt;=0,"有利","不利"),IF(N504&lt;=0,"有利","不利")))</f>
      </c>
      <c r="Q504" s="149"/>
      <c r="R504" s="149"/>
      <c r="S504" s="315"/>
      <c r="T504" s="315"/>
      <c r="U504" s="149"/>
      <c r="V504" s="249"/>
    </row>
    <row r="505" ht="20" customHeight="true">
      <c r="A505" s="286" t="str">
        <f>IF(B505="","",ROW()-5)</f>
      </c>
      <c r="B505" s="238"/>
      <c r="C505" s="292" t="str">
        <f>IF(B505="","",TEXT(B505,"yyyy-mm"))</f>
      </c>
      <c r="D505" s="150"/>
      <c r="E505" s="150"/>
      <c r="F505" s="150"/>
      <c r="G505" s="150"/>
      <c r="H505" s="150"/>
      <c r="I505" s="150"/>
      <c r="J505" s="150"/>
      <c r="K505" s="244"/>
      <c r="L505" s="244"/>
      <c r="M505" s="244"/>
      <c r="N505" s="302" t="str">
        <f>IF(OR(K505="",L505=""),"",L505-K505)</f>
      </c>
      <c r="O505" s="303" t="str">
        <f>IFERROR(N505/K505,"")</f>
      </c>
      <c r="P505" s="304" t="str">
        <f>IF(N505="","",IF(OR(H505="収益",H505="キャッシュイン"),IF(N505&gt;=0,"有利","不利"),IF(N505&lt;=0,"有利","不利")))</f>
      </c>
      <c r="Q505" s="150"/>
      <c r="R505" s="150"/>
      <c r="S505" s="316"/>
      <c r="T505" s="316"/>
      <c r="U505" s="150"/>
      <c r="V505" s="250"/>
    </row>
  </sheetData>
  <mergeCells count="2">
    <mergeCell ref="A1:V1"/>
    <mergeCell ref="A2:V2"/>
  </mergeCells>
  <conditionalFormatting sqref="O6:O505">
    <cfRule type="cellIs" dxfId="0" priority="1" operator="greaterThanOrEqual">
      <formula>'パラメータ設定'!$B$11</formula>
    </cfRule>
    <cfRule type="cellIs" dxfId="1" priority="2" operator="lessThanOrEqual">
      <formula>-'パラメータ設定'!$B$11</formula>
    </cfRule>
  </conditionalFormatting>
  <conditionalFormatting sqref="P6:P505">
    <cfRule type="containsText" dxfId="2" priority="3" operator="containsText" text="不利">
      <formula>NOT(ISERROR(SEARCH("不利",P6)))</formula>
    </cfRule>
    <cfRule type="containsText" dxfId="3" priority="4" operator="containsText" text="有利">
      <formula>NOT(ISERROR(SEARCH("有利",P6)))</formula>
    </cfRule>
  </conditionalFormatting>
  <dataValidations count="11">
    <dataValidation allowBlank="true" sqref="D6:D505" type="list">
      <formula1>"サンプルグループ株式会社,華北子会社,華東子会社,海外子会社,シェアードサービスセンター"</formula1>
    </dataValidation>
    <dataValidation allowBlank="true" sqref="E6:E505" type="list">
      <formula1>"小売事業,法人向けサービス,オンラインチャネル,製造オペレーション,共通機能"</formula1>
    </dataValidation>
    <dataValidation allowBlank="true" sqref="F6:F505" type="list">
      <formula1>"営業部,マーケティング部,運営部,研究開発部,人事部,財務部,IT部,サプライチェーン部"</formula1>
    </dataValidation>
    <dataValidation allowBlank="true" sqref="G6:G505" type="list">
      <formula1>"コア事業,CRMアップグレード,新製品発売,店舗拡大,クラウド移行,工場自動化,コンプライアンス案件,共通コストセンター"</formula1>
    </dataValidation>
    <dataValidation allowBlank="true" sqref="H6:H505" type="list">
      <formula1>"収益,コスト,費用,資本支出,キャッシュイン,キャッシュアウト"</formula1>
    </dataValidation>
    <dataValidation allowBlank="true" sqref="I6:I505" type="list">
      <formula1>"製品販売収益,サービス収益,直接材料,外部ヤードヤード委託サービス,販促費,人件費,ソフトウェアライセンス,旅費,賃借料・不動産,物流費費・倉庫,設備調達,税金・手数料"</formula1>
    </dataValidation>
    <dataValidation allowBlank="true" sqref="J6:J505" type="list">
      <formula1>"ベース予算,調整予算,ローリング予測,新規事業,コスト管理,プロジェクト別"</formula1>
    </dataValidation>
    <dataValidation allowBlank="true" sqref="Q6:Q505" type="list">
      <formula1>"新規,要分析,説明済み,対応中,クローズ済み"</formula1>
    </dataValidation>
    <dataValidation allowBlank="true" sqref="R6:R505" type="list">
      <formula1>"財務BP,予算マネージャー,部門責任者,プロジェクトマネージャー,購買責任者,HRBP,運営責任者"</formula1>
    </dataValidation>
    <dataValidation allowBlank="true" operator="between" sqref="B6:B505" type="date">
      <formula1>DATE('パラメータ設定'!$B$8,'パラメータ設定'!$B$9,1)</formula1>
      <formula2>DATE('パラメータ設定'!$B$8+1,'パラメータ設定'!$B$9,0)</formula2>
    </dataValidation>
    <dataValidation allowBlank="true" operator="greaterThanOrEqual" sqref="K6:M505" type="decimal">
      <formula1>0</formula1>
    </dataValidation>
  </dataValidation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b32421872fda460f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2"/>
    <col customWidth="true" max="4" min="2" width="14"/>
    <col customWidth="true" max="5" min="5" width="12"/>
    <col customWidth="true" max="8" min="6" width="16"/>
    <col customWidth="true" max="9" min="9" width="14"/>
    <col customWidth="true" max="12" min="10" width="16"/>
    <col customWidth="true" max="14" min="13" width="17"/>
    <col customWidth="true" max="15" min="15" width="15"/>
    <col customWidth="true" max="17" min="16" width="17"/>
    <col customWidth="true" max="18" min="18" width="15"/>
    <col customWidth="true" max="19" min="19" width="14"/>
  </cols>
  <sheetData>
    <row r="1" ht="34" customHeight="true">
      <c r="A1" s="8" t="s">
        <v>234</v>
      </c>
      <c r="B1" s="8" t="str">
        <v>月次予実集計</v>
      </c>
      <c r="C1" s="8" t="str">
        <v>月次予実集計</v>
      </c>
      <c r="D1" s="8" t="str">
        <v>月次予実集計</v>
      </c>
      <c r="E1" s="8" t="str">
        <v>月次予実集計</v>
      </c>
      <c r="F1" s="8" t="str">
        <v>月次予実集計</v>
      </c>
      <c r="G1" s="8" t="str">
        <v>月次予実集計</v>
      </c>
      <c r="H1" s="8" t="str">
        <v>月次予実集計</v>
      </c>
      <c r="I1" s="8" t="str">
        <v>月次予実集計</v>
      </c>
      <c r="J1" s="8" t="str">
        <v>月次予実集計</v>
      </c>
      <c r="K1" s="8" t="str">
        <v>月次予実集計</v>
      </c>
      <c r="L1" s="8" t="str">
        <v>月次予実集計</v>
      </c>
      <c r="M1" s="8" t="str">
        <v>月次予実集計</v>
      </c>
      <c r="N1" s="8" t="str">
        <v>月次予実集計</v>
      </c>
      <c r="O1" s="8" t="str">
        <v>月次予実集計</v>
      </c>
      <c r="P1" s="8" t="str">
        <v>月次予実集計</v>
      </c>
      <c r="Q1" s="8" t="str">
        <v>月次予実集計</v>
      </c>
      <c r="R1" s="8" t="str">
        <v>月次予実集計</v>
      </c>
      <c r="S1" s="8" t="str">
        <v>月次予実集計</v>
      </c>
      <c r="T1" s="4"/>
      <c r="U1" s="4"/>
      <c r="V1" s="4"/>
      <c r="W1" s="4"/>
      <c r="X1" s="4"/>
      <c r="Y1" s="4"/>
      <c r="Z1" s="4"/>
    </row>
    <row r="2" ht="28" customHeight="true">
      <c r="A2" s="13" t="s">
        <v>235</v>
      </c>
      <c r="B2" s="13" t="str">
        <v>会計年度の月ごとに、収益、コスト・費用、資本支出、キャッシュフロー、純営業結果を自動集計します。</v>
      </c>
      <c r="C2" s="13" t="str">
        <v>会計年度の月ごとに、収益、コスト・費用、資本支出、キャッシュフロー、純営業結果を自動集計します。</v>
      </c>
      <c r="D2" s="13" t="str">
        <v>会計年度の月ごとに、収益、コスト・費用、資本支出、キャッシュフロー、純営業結果を自動集計します。</v>
      </c>
      <c r="E2" s="13" t="str">
        <v>会計年度の月ごとに、収益、コスト・費用、資本支出、キャッシュフロー、純営業結果を自動集計します。</v>
      </c>
      <c r="F2" s="13" t="str">
        <v>会計年度の月ごとに、収益、コスト・費用、資本支出、キャッシュフロー、純営業結果を自動集計します。</v>
      </c>
      <c r="G2" s="13" t="str">
        <v>会計年度の月ごとに、収益、コスト・費用、資本支出、キャッシュフロー、純営業結果を自動集計します。</v>
      </c>
      <c r="H2" s="13" t="str">
        <v>会計年度の月ごとに、収益、コスト・費用、資本支出、キャッシュフロー、純営業結果を自動集計します。</v>
      </c>
      <c r="I2" s="13" t="str">
        <v>会計年度の月ごとに、収益、コスト・費用、資本支出、キャッシュフロー、純営業結果を自動集計します。</v>
      </c>
      <c r="J2" s="13" t="str">
        <v>会計年度の月ごとに、収益、コスト・費用、資本支出、キャッシュフロー、純営業結果を自動集計します。</v>
      </c>
      <c r="K2" s="13" t="str">
        <v>会計年度の月ごとに、収益、コスト・費用、資本支出、キャッシュフロー、純営業結果を自動集計します。</v>
      </c>
      <c r="L2" s="13" t="str">
        <v>会計年度の月ごとに、収益、コスト・費用、資本支出、キャッシュフロー、純営業結果を自動集計します。</v>
      </c>
      <c r="M2" s="13" t="str">
        <v>会計年度の月ごとに、収益、コスト・費用、資本支出、キャッシュフロー、純営業結果を自動集計します。</v>
      </c>
      <c r="N2" s="13" t="str">
        <v>会計年度の月ごとに、収益、コスト・費用、資本支出、キャッシュフロー、純営業結果を自動集計します。</v>
      </c>
      <c r="O2" s="13" t="str">
        <v>会計年度の月ごとに、収益、コスト・費用、資本支出、キャッシュフロー、純営業結果を自動集計します。</v>
      </c>
      <c r="P2" s="13" t="str">
        <v>会計年度の月ごとに、収益、コスト・費用、資本支出、キャッシュフロー、純営業結果を自動集計します。</v>
      </c>
      <c r="Q2" s="13" t="str">
        <v>会計年度の月ごとに、収益、コスト・費用、資本支出、キャッシュフロー、純営業結果を自動集計します。</v>
      </c>
      <c r="R2" s="13" t="str">
        <v>会計年度の月ごとに、収益、コスト・費用、資本支出、キャッシュフロー、純営業結果を自動集計します。</v>
      </c>
      <c r="S2" s="13" t="str">
        <v>会計年度の月ごとに、収益、コスト・費用、資本支出、キャッシュフロー、純営業結果を自動集計します。</v>
      </c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4" customHeight="true">
      <c r="A5" s="40" t="s">
        <v>69</v>
      </c>
      <c r="B5" s="41" t="s">
        <v>70</v>
      </c>
      <c r="C5" s="41" t="s">
        <v>71</v>
      </c>
      <c r="D5" s="41" t="s">
        <v>236</v>
      </c>
      <c r="E5" s="41" t="s">
        <v>237</v>
      </c>
      <c r="F5" s="41" t="s">
        <v>72</v>
      </c>
      <c r="G5" s="41" t="s">
        <v>73</v>
      </c>
      <c r="H5" s="41" t="s">
        <v>238</v>
      </c>
      <c r="I5" s="41" t="s">
        <v>239</v>
      </c>
      <c r="J5" s="41" t="s">
        <v>240</v>
      </c>
      <c r="K5" s="41" t="s">
        <v>241</v>
      </c>
      <c r="L5" s="41" t="s">
        <v>242</v>
      </c>
      <c r="M5" s="41" t="s">
        <v>243</v>
      </c>
      <c r="N5" s="41" t="s">
        <v>244</v>
      </c>
      <c r="O5" s="41" t="s">
        <v>245</v>
      </c>
      <c r="P5" s="41" t="s">
        <v>246</v>
      </c>
      <c r="Q5" s="41" t="s">
        <v>247</v>
      </c>
      <c r="R5" s="41" t="s">
        <v>74</v>
      </c>
      <c r="S5" s="42" t="s">
        <v>248</v>
      </c>
      <c r="T5" s="4"/>
      <c r="U5" s="4"/>
      <c r="V5" s="4"/>
      <c r="W5" s="4"/>
      <c r="X5" s="4"/>
      <c r="Y5" s="4"/>
      <c r="Z5" s="4"/>
    </row>
    <row r="6" ht="22" customHeight="true">
      <c r="A6" s="338" t="str">
        <f>TEXT(DATE('パラメータ設定'!$B$8,'パラメータ設定'!$B$9+ROW(A1)-1,1),"yyyy-mm")</f>
        <v>2026-01</v>
      </c>
      <c r="B6" s="344" t="n">
        <f>SUMIFS('明細入力'!$K$6:$K$505,'明細入力'!$C$6:$C$505,$A6,'明細入力'!$H$6:$H$505,"収益")</f>
        <v>1200000</v>
      </c>
      <c r="C6" s="344" t="n">
        <f>SUMIFS('明細入力'!$L$6:$L$505,'明細入力'!$C$6:$C$505,$A6,'明細入力'!$H$6:$H$505,"収益")</f>
        <v>1320000</v>
      </c>
      <c r="D6" s="344" t="n">
        <f>C6-B6</f>
        <v>120000</v>
      </c>
      <c r="E6" s="350" t="n">
        <f>IFERROR(C6/B6,"")</f>
        <v>1.1</v>
      </c>
      <c r="F6" s="344" t="n">
        <f>SUMIFS('明細入力'!$K$6:$K$505,'明細入力'!$C$6:$C$505,$A6,'明細入力'!$H$6:$H$505,"コスト")+SUMIFS('明細入力'!$K$6:$K$505,'明細入力'!$C$6:$C$505,$A6,'明細入力'!$H$6:$H$505,"費用")</f>
        <v>660000</v>
      </c>
      <c r="G6" s="344" t="n">
        <f>SUMIFS('明細入力'!$L$6:$L$505,'明細入力'!$C$6:$C$505,$A6,'明細入力'!$H$6:$H$505,"コスト")+SUMIFS('明細入力'!$L$6:$L$505,'明細入力'!$C$6:$C$505,$A6,'明細入力'!$H$6:$H$505,"費用")</f>
        <v>675000</v>
      </c>
      <c r="H6" s="344" t="n">
        <f>G6-F6</f>
        <v>15000</v>
      </c>
      <c r="I6" s="350" t="n">
        <f>IFERROR(G6/F6,"")</f>
        <v>1.0227272727272727</v>
      </c>
      <c r="J6" s="344" t="n">
        <f>SUMIFS('明細入力'!$K$6:$K$505,'明細入力'!$C$6:$C$505,$A6,'明細入力'!$H$6:$H$505,"資本支出")</f>
        <v>300000</v>
      </c>
      <c r="K6" s="344" t="n">
        <f>SUMIFS('明細入力'!$L$6:$L$505,'明細入力'!$C$6:$C$505,$A6,'明細入力'!$H$6:$H$505,"資本支出")</f>
        <v>280000</v>
      </c>
      <c r="L6" s="344" t="n">
        <f>K6-J6</f>
        <v>-20000</v>
      </c>
      <c r="M6" s="344" t="n">
        <f>SUMIFS('明細入力'!$K$6:$K$505,'明細入力'!$C$6:$C$505,$A6,'明細入力'!$H$6:$H$505,"キャッシュイン")-SUMIFS('明細入力'!$K$6:$K$505,'明細入力'!$C$6:$C$505,$A6,'明細入力'!$H$6:$H$505,"キャッシュアウト")</f>
        <v>0</v>
      </c>
      <c r="N6" s="344" t="n">
        <f>SUMIFS('明細入力'!$L$6:$L$505,'明細入力'!$C$6:$C$505,$A6,'明細入力'!$H$6:$H$505,"キャッシュイン")-SUMIFS('明細入力'!$L$6:$L$505,'明細入力'!$C$6:$C$505,$A6,'明細入力'!$H$6:$H$505,"キャッシュアウト")</f>
        <v>0</v>
      </c>
      <c r="O6" s="344" t="n">
        <f>N6-M6</f>
        <v>0</v>
      </c>
      <c r="P6" s="344" t="n">
        <f>B6-F6</f>
        <v>540000</v>
      </c>
      <c r="Q6" s="344" t="n">
        <f>C6-G6</f>
        <v>645000</v>
      </c>
      <c r="R6" s="344" t="n">
        <f>Q6-P6</f>
        <v>105000</v>
      </c>
      <c r="S6" s="356" t="n">
        <f>IFERROR(R6/P6,"")</f>
        <v>0.19444444444444445</v>
      </c>
      <c r="T6" s="4"/>
      <c r="U6" s="4"/>
      <c r="V6" s="4"/>
      <c r="W6" s="4"/>
      <c r="X6" s="4"/>
      <c r="Y6" s="4"/>
      <c r="Z6" s="4"/>
    </row>
    <row r="7" ht="22" customHeight="true">
      <c r="A7" s="339" t="str">
        <f>TEXT(DATE('パラメータ設定'!$B$8,'パラメータ設定'!$B$9+ROW(A2)-1,1),"yyyy-mm")</f>
        <v>2026-02</v>
      </c>
      <c r="B7" s="345" t="n">
        <f>SUMIFS('明細入力'!$K$6:$K$505,'明細入力'!$C$6:$C$505,$A7,'明細入力'!$H$6:$H$505,"収益")</f>
        <v>900000</v>
      </c>
      <c r="C7" s="345" t="n">
        <f>SUMIFS('明細入力'!$L$6:$L$505,'明細入力'!$C$6:$C$505,$A7,'明細入力'!$H$6:$H$505,"収益")</f>
        <v>860000</v>
      </c>
      <c r="D7" s="345" t="n">
        <f>C7-B7</f>
        <v>-40000</v>
      </c>
      <c r="E7" s="351" t="n">
        <f>IFERROR(C7/B7,"")</f>
        <v>0.9555555555555556</v>
      </c>
      <c r="F7" s="345" t="n">
        <f>SUMIFS('明細入力'!$K$6:$K$505,'明細入力'!$C$6:$C$505,$A7,'明細入力'!$H$6:$H$505,"コスト")+SUMIFS('明細入力'!$K$6:$K$505,'明細入力'!$C$6:$C$505,$A7,'明細入力'!$H$6:$H$505,"費用")</f>
        <v>880000</v>
      </c>
      <c r="G7" s="345" t="n">
        <f>SUMIFS('明細入力'!$L$6:$L$505,'明細入力'!$C$6:$C$505,$A7,'明細入力'!$H$6:$H$505,"コスト")+SUMIFS('明細入力'!$L$6:$L$505,'明細入力'!$C$6:$C$505,$A7,'明細入力'!$H$6:$H$505,"費用")</f>
        <v>925000</v>
      </c>
      <c r="H7" s="345" t="n">
        <f>G7-F7</f>
        <v>45000</v>
      </c>
      <c r="I7" s="351" t="n">
        <f>IFERROR(G7/F7,"")</f>
        <v>1.0511363636363635</v>
      </c>
      <c r="J7" s="345" t="n">
        <f>SUMIFS('明細入力'!$K$6:$K$505,'明細入力'!$C$6:$C$505,$A7,'明細入力'!$H$6:$H$505,"資本支出")</f>
        <v>0</v>
      </c>
      <c r="K7" s="345" t="n">
        <f>SUMIFS('明細入力'!$L$6:$L$505,'明細入力'!$C$6:$C$505,$A7,'明細入力'!$H$6:$H$505,"資本支出")</f>
        <v>0</v>
      </c>
      <c r="L7" s="345" t="n">
        <f>K7-J7</f>
        <v>0</v>
      </c>
      <c r="M7" s="345" t="n">
        <f>SUMIFS('明細入力'!$K$6:$K$505,'明細入力'!$C$6:$C$505,$A7,'明細入力'!$H$6:$H$505,"キャッシュイン")-SUMIFS('明細入力'!$K$6:$K$505,'明細入力'!$C$6:$C$505,$A7,'明細入力'!$H$6:$H$505,"キャッシュアウト")</f>
        <v>0</v>
      </c>
      <c r="N7" s="345" t="n">
        <f>SUMIFS('明細入力'!$L$6:$L$505,'明細入力'!$C$6:$C$505,$A7,'明細入力'!$H$6:$H$505,"キャッシュイン")-SUMIFS('明細入力'!$L$6:$L$505,'明細入力'!$C$6:$C$505,$A7,'明細入力'!$H$6:$H$505,"キャッシュアウト")</f>
        <v>0</v>
      </c>
      <c r="O7" s="345" t="n">
        <f>N7-M7</f>
        <v>0</v>
      </c>
      <c r="P7" s="345" t="n">
        <f>B7-F7</f>
        <v>20000</v>
      </c>
      <c r="Q7" s="345" t="n">
        <f>C7-G7</f>
        <v>-65000</v>
      </c>
      <c r="R7" s="345" t="n">
        <f>Q7-P7</f>
        <v>-85000</v>
      </c>
      <c r="S7" s="357" t="n">
        <f>IFERROR(R7/P7,"")</f>
        <v>-4.25</v>
      </c>
      <c r="T7" s="4"/>
      <c r="U7" s="4"/>
      <c r="V7" s="4"/>
      <c r="W7" s="4"/>
      <c r="X7" s="4"/>
      <c r="Y7" s="4"/>
      <c r="Z7" s="4"/>
    </row>
    <row r="8" ht="22" customHeight="true">
      <c r="A8" s="339" t="str">
        <f>TEXT(DATE('パラメータ設定'!$B$8,'パラメータ設定'!$B$9+ROW(A3)-1,1),"yyyy-mm")</f>
        <v>2026-03</v>
      </c>
      <c r="B8" s="345" t="n">
        <f>SUMIFS('明細入力'!$K$6:$K$505,'明細入力'!$C$6:$C$505,$A8,'明細入力'!$H$6:$H$505,"収益")</f>
        <v>1500000</v>
      </c>
      <c r="C8" s="345" t="n">
        <f>SUMIFS('明細入力'!$L$6:$L$505,'明細入力'!$C$6:$C$505,$A8,'明細入力'!$H$6:$H$505,"収益")</f>
        <v>1680000</v>
      </c>
      <c r="D8" s="345" t="n">
        <f>C8-B8</f>
        <v>180000</v>
      </c>
      <c r="E8" s="351" t="n">
        <f>IFERROR(C8/B8,"")</f>
        <v>1.12</v>
      </c>
      <c r="F8" s="345" t="n">
        <f>SUMIFS('明細入力'!$K$6:$K$505,'明細入力'!$C$6:$C$505,$A8,'明細入力'!$H$6:$H$505,"コスト")+SUMIFS('明細入力'!$K$6:$K$505,'明細入力'!$C$6:$C$505,$A8,'明細入力'!$H$6:$H$505,"費用")</f>
        <v>620000</v>
      </c>
      <c r="G8" s="345" t="n">
        <f>SUMIFS('明細入力'!$L$6:$L$505,'明細入力'!$C$6:$C$505,$A8,'明細入力'!$H$6:$H$505,"コスト")+SUMIFS('明細入力'!$L$6:$L$505,'明細入力'!$C$6:$C$505,$A8,'明細入力'!$H$6:$H$505,"費用")</f>
        <v>655000</v>
      </c>
      <c r="H8" s="345" t="n">
        <f>G8-F8</f>
        <v>35000</v>
      </c>
      <c r="I8" s="351" t="n">
        <f>IFERROR(G8/F8,"")</f>
        <v>1.0564516129032258</v>
      </c>
      <c r="J8" s="345" t="n">
        <f>SUMIFS('明細入力'!$K$6:$K$505,'明細入力'!$C$6:$C$505,$A8,'明細入力'!$H$6:$H$505,"資本支出")</f>
        <v>0</v>
      </c>
      <c r="K8" s="345" t="n">
        <f>SUMIFS('明細入力'!$L$6:$L$505,'明細入力'!$C$6:$C$505,$A8,'明細入力'!$H$6:$H$505,"資本支出")</f>
        <v>0</v>
      </c>
      <c r="L8" s="345" t="n">
        <f>K8-J8</f>
        <v>0</v>
      </c>
      <c r="M8" s="345" t="n">
        <f>SUMIFS('明細入力'!$K$6:$K$505,'明細入力'!$C$6:$C$505,$A8,'明細入力'!$H$6:$H$505,"キャッシュイン")-SUMIFS('明細入力'!$K$6:$K$505,'明細入力'!$C$6:$C$505,$A8,'明細入力'!$H$6:$H$505,"キャッシュアウト")</f>
        <v>0</v>
      </c>
      <c r="N8" s="345" t="n">
        <f>SUMIFS('明細入力'!$L$6:$L$505,'明細入力'!$C$6:$C$505,$A8,'明細入力'!$H$6:$H$505,"キャッシュイン")-SUMIFS('明細入力'!$L$6:$L$505,'明細入力'!$C$6:$C$505,$A8,'明細入力'!$H$6:$H$505,"キャッシュアウト")</f>
        <v>0</v>
      </c>
      <c r="O8" s="345" t="n">
        <f>N8-M8</f>
        <v>0</v>
      </c>
      <c r="P8" s="345" t="n">
        <f>B8-F8</f>
        <v>880000</v>
      </c>
      <c r="Q8" s="345" t="n">
        <f>C8-G8</f>
        <v>1025000</v>
      </c>
      <c r="R8" s="345" t="n">
        <f>Q8-P8</f>
        <v>145000</v>
      </c>
      <c r="S8" s="357" t="n">
        <f>IFERROR(R8/P8,"")</f>
        <v>0.16477272727272727</v>
      </c>
      <c r="T8" s="4"/>
      <c r="U8" s="4"/>
      <c r="V8" s="4"/>
      <c r="W8" s="4"/>
      <c r="X8" s="4"/>
      <c r="Y8" s="4"/>
      <c r="Z8" s="4"/>
    </row>
    <row r="9" ht="22" customHeight="true">
      <c r="A9" s="339" t="str">
        <f>TEXT(DATE('パラメータ設定'!$B$8,'パラメータ設定'!$B$9+ROW(A4)-1,1),"yyyy-mm")</f>
        <v>2026-04</v>
      </c>
      <c r="B9" s="345" t="n">
        <f>SUMIFS('明細入力'!$K$6:$K$505,'明細入力'!$C$6:$C$505,$A9,'明細入力'!$H$6:$H$505,"収益")</f>
        <v>0</v>
      </c>
      <c r="C9" s="345" t="n">
        <f>SUMIFS('明細入力'!$L$6:$L$505,'明細入力'!$C$6:$C$505,$A9,'明細入力'!$H$6:$H$505,"収益")</f>
        <v>0</v>
      </c>
      <c r="D9" s="345" t="n">
        <f>C9-B9</f>
        <v>0</v>
      </c>
      <c r="E9" s="351" t="str">
        <f>IFERROR(C9/B9,"")</f>
      </c>
      <c r="F9" s="345" t="n">
        <f>SUMIFS('明細入力'!$K$6:$K$505,'明細入力'!$C$6:$C$505,$A9,'明細入力'!$H$6:$H$505,"コスト")+SUMIFS('明細入力'!$K$6:$K$505,'明細入力'!$C$6:$C$505,$A9,'明細入力'!$H$6:$H$505,"費用")</f>
        <v>220000</v>
      </c>
      <c r="G9" s="345" t="n">
        <f>SUMIFS('明細入力'!$L$6:$L$505,'明細入力'!$C$6:$C$505,$A9,'明細入力'!$H$6:$H$505,"コスト")+SUMIFS('明細入力'!$L$6:$L$505,'明細入力'!$C$6:$C$505,$A9,'明細入力'!$H$6:$H$505,"費用")</f>
        <v>210000</v>
      </c>
      <c r="H9" s="345" t="n">
        <f>G9-F9</f>
        <v>-10000</v>
      </c>
      <c r="I9" s="351" t="n">
        <f>IFERROR(G9/F9,"")</f>
        <v>0.9545454545454546</v>
      </c>
      <c r="J9" s="345" t="n">
        <f>SUMIFS('明細入力'!$K$6:$K$505,'明細入力'!$C$6:$C$505,$A9,'明細入力'!$H$6:$H$505,"資本支出")</f>
        <v>750000</v>
      </c>
      <c r="K9" s="345" t="n">
        <f>SUMIFS('明細入力'!$L$6:$L$505,'明細入力'!$C$6:$C$505,$A9,'明細入力'!$H$6:$H$505,"資本支出")</f>
        <v>820000</v>
      </c>
      <c r="L9" s="345" t="n">
        <f>K9-J9</f>
        <v>70000</v>
      </c>
      <c r="M9" s="345" t="n">
        <f>SUMIFS('明細入力'!$K$6:$K$505,'明細入力'!$C$6:$C$505,$A9,'明細入力'!$H$6:$H$505,"キャッシュイン")-SUMIFS('明細入力'!$K$6:$K$505,'明細入力'!$C$6:$C$505,$A9,'明細入力'!$H$6:$H$505,"キャッシュアウト")</f>
        <v>500000</v>
      </c>
      <c r="N9" s="345" t="n">
        <f>SUMIFS('明細入力'!$L$6:$L$505,'明細入力'!$C$6:$C$505,$A9,'明細入力'!$H$6:$H$505,"キャッシュイン")-SUMIFS('明細入力'!$L$6:$L$505,'明細入力'!$C$6:$C$505,$A9,'明細入力'!$H$6:$H$505,"キャッシュアウト")</f>
        <v>530000</v>
      </c>
      <c r="O9" s="345" t="n">
        <f>N9-M9</f>
        <v>30000</v>
      </c>
      <c r="P9" s="345" t="n">
        <f>B9-F9</f>
        <v>-220000</v>
      </c>
      <c r="Q9" s="345" t="n">
        <f>C9-G9</f>
        <v>-210000</v>
      </c>
      <c r="R9" s="345" t="n">
        <f>Q9-P9</f>
        <v>10000</v>
      </c>
      <c r="S9" s="357" t="n">
        <f>IFERROR(R9/P9,"")</f>
        <v>-0.045454545454545456</v>
      </c>
      <c r="T9" s="4"/>
      <c r="U9" s="4"/>
      <c r="V9" s="4"/>
      <c r="W9" s="4"/>
      <c r="X9" s="4"/>
      <c r="Y9" s="4"/>
      <c r="Z9" s="4"/>
    </row>
    <row r="10" ht="22" customHeight="true">
      <c r="A10" s="339" t="str">
        <f>TEXT(DATE('パラメータ設定'!$B$8,'パラメータ設定'!$B$9+ROW(A5)-1,1),"yyyy-mm")</f>
        <v>2026-05</v>
      </c>
      <c r="B10" s="345" t="n">
        <f>SUMIFS('明細入力'!$K$6:$K$505,'明細入力'!$C$6:$C$505,$A10,'明細入力'!$H$6:$H$505,"収益")</f>
        <v>1450000</v>
      </c>
      <c r="C10" s="345" t="n">
        <f>SUMIFS('明細入力'!$L$6:$L$505,'明細入力'!$C$6:$C$505,$A10,'明細入力'!$H$6:$H$505,"収益")</f>
        <v>1390000</v>
      </c>
      <c r="D10" s="345" t="n">
        <f>C10-B10</f>
        <v>-60000</v>
      </c>
      <c r="E10" s="351" t="n">
        <f>IFERROR(C10/B10,"")</f>
        <v>0.9586206896551724</v>
      </c>
      <c r="F10" s="345" t="n">
        <f>SUMIFS('明細入力'!$K$6:$K$505,'明細入力'!$C$6:$C$505,$A10,'明細入力'!$H$6:$H$505,"コスト")+SUMIFS('明細入力'!$K$6:$K$505,'明細入力'!$C$6:$C$505,$A10,'明細入力'!$H$6:$H$505,"費用")</f>
        <v>440000</v>
      </c>
      <c r="G10" s="345" t="n">
        <f>SUMIFS('明細入力'!$L$6:$L$505,'明細入力'!$C$6:$C$505,$A10,'明細入力'!$H$6:$H$505,"コスト")+SUMIFS('明細入力'!$L$6:$L$505,'明細入力'!$C$6:$C$505,$A10,'明細入力'!$H$6:$H$505,"費用")</f>
        <v>475000</v>
      </c>
      <c r="H10" s="345" t="n">
        <f>G10-F10</f>
        <v>35000</v>
      </c>
      <c r="I10" s="351" t="n">
        <f>IFERROR(G10/F10,"")</f>
        <v>1.0795454545454546</v>
      </c>
      <c r="J10" s="345" t="n">
        <f>SUMIFS('明細入力'!$K$6:$K$505,'明細入力'!$C$6:$C$505,$A10,'明細入力'!$H$6:$H$505,"資本支出")</f>
        <v>0</v>
      </c>
      <c r="K10" s="345" t="n">
        <f>SUMIFS('明細入力'!$L$6:$L$505,'明細入力'!$C$6:$C$505,$A10,'明細入力'!$H$6:$H$505,"資本支出")</f>
        <v>0</v>
      </c>
      <c r="L10" s="345" t="n">
        <f>K10-J10</f>
        <v>0</v>
      </c>
      <c r="M10" s="345" t="n">
        <f>SUMIFS('明細入力'!$K$6:$K$505,'明細入力'!$C$6:$C$505,$A10,'明細入力'!$H$6:$H$505,"キャッシュイン")-SUMIFS('明細入力'!$K$6:$K$505,'明細入力'!$C$6:$C$505,$A10,'明細入力'!$H$6:$H$505,"キャッシュアウト")</f>
        <v>0</v>
      </c>
      <c r="N10" s="345" t="n">
        <f>SUMIFS('明細入力'!$L$6:$L$505,'明細入力'!$C$6:$C$505,$A10,'明細入力'!$H$6:$H$505,"キャッシュイン")-SUMIFS('明細入力'!$L$6:$L$505,'明細入力'!$C$6:$C$505,$A10,'明細入力'!$H$6:$H$505,"キャッシュアウト")</f>
        <v>0</v>
      </c>
      <c r="O10" s="345" t="n">
        <f>N10-M10</f>
        <v>0</v>
      </c>
      <c r="P10" s="345" t="n">
        <f>B10-F10</f>
        <v>1010000</v>
      </c>
      <c r="Q10" s="345" t="n">
        <f>C10-G10</f>
        <v>915000</v>
      </c>
      <c r="R10" s="345" t="n">
        <f>Q10-P10</f>
        <v>-95000</v>
      </c>
      <c r="S10" s="357" t="n">
        <f>IFERROR(R10/P10,"")</f>
        <v>-0.09405940594059406</v>
      </c>
      <c r="T10" s="4"/>
      <c r="U10" s="4"/>
      <c r="V10" s="4"/>
      <c r="W10" s="4"/>
      <c r="X10" s="4"/>
      <c r="Y10" s="4"/>
      <c r="Z10" s="4"/>
    </row>
    <row r="11" ht="22" customHeight="true">
      <c r="A11" s="339" t="str">
        <f>TEXT(DATE('パラメータ設定'!$B$8,'パラメータ設定'!$B$9+ROW(A6)-1,1),"yyyy-mm")</f>
        <v>2026-06</v>
      </c>
      <c r="B11" s="345" t="n">
        <f>SUMIFS('明細入力'!$K$6:$K$505,'明細入力'!$C$6:$C$505,$A11,'明細入力'!$H$6:$H$505,"収益")</f>
        <v>880000</v>
      </c>
      <c r="C11" s="345" t="n">
        <f>SUMIFS('明細入力'!$L$6:$L$505,'明細入力'!$C$6:$C$505,$A11,'明細入力'!$H$6:$H$505,"収益")</f>
        <v>910000</v>
      </c>
      <c r="D11" s="345" t="n">
        <f>C11-B11</f>
        <v>30000</v>
      </c>
      <c r="E11" s="351" t="n">
        <f>IFERROR(C11/B11,"")</f>
        <v>1.0340909090909092</v>
      </c>
      <c r="F11" s="345" t="n">
        <f>SUMIFS('明細入力'!$K$6:$K$505,'明細入力'!$C$6:$C$505,$A11,'明細入力'!$H$6:$H$505,"コスト")+SUMIFS('明細入力'!$K$6:$K$505,'明細入力'!$C$6:$C$505,$A11,'明細入力'!$H$6:$H$505,"費用")</f>
        <v>520000</v>
      </c>
      <c r="G11" s="345" t="n">
        <f>SUMIFS('明細入力'!$L$6:$L$505,'明細入力'!$C$6:$C$505,$A11,'明細入力'!$H$6:$H$505,"コスト")+SUMIFS('明細入力'!$L$6:$L$505,'明細入力'!$C$6:$C$505,$A11,'明細入力'!$H$6:$H$505,"費用")</f>
        <v>500000</v>
      </c>
      <c r="H11" s="345" t="n">
        <f>G11-F11</f>
        <v>-20000</v>
      </c>
      <c r="I11" s="351" t="n">
        <f>IFERROR(G11/F11,"")</f>
        <v>0.9615384615384616</v>
      </c>
      <c r="J11" s="345" t="n">
        <f>SUMIFS('明細入力'!$K$6:$K$505,'明細入力'!$C$6:$C$505,$A11,'明細入力'!$H$6:$H$505,"資本支出")</f>
        <v>1000000</v>
      </c>
      <c r="K11" s="345" t="n">
        <f>SUMIFS('明細入力'!$L$6:$L$505,'明細入力'!$C$6:$C$505,$A11,'明細入力'!$H$6:$H$505,"資本支出")</f>
        <v>950000</v>
      </c>
      <c r="L11" s="345" t="n">
        <f>K11-J11</f>
        <v>-50000</v>
      </c>
      <c r="M11" s="345" t="n">
        <f>SUMIFS('明細入力'!$K$6:$K$505,'明細入力'!$C$6:$C$505,$A11,'明細入力'!$H$6:$H$505,"キャッシュイン")-SUMIFS('明細入力'!$K$6:$K$505,'明細入力'!$C$6:$C$505,$A11,'明細入力'!$H$6:$H$505,"キャッシュアウト")</f>
        <v>0</v>
      </c>
      <c r="N11" s="345" t="n">
        <f>SUMIFS('明細入力'!$L$6:$L$505,'明細入力'!$C$6:$C$505,$A11,'明細入力'!$H$6:$H$505,"キャッシュイン")-SUMIFS('明細入力'!$L$6:$L$505,'明細入力'!$C$6:$C$505,$A11,'明細入力'!$H$6:$H$505,"キャッシュアウト")</f>
        <v>0</v>
      </c>
      <c r="O11" s="345" t="n">
        <f>N11-M11</f>
        <v>0</v>
      </c>
      <c r="P11" s="345" t="n">
        <f>B11-F11</f>
        <v>360000</v>
      </c>
      <c r="Q11" s="345" t="n">
        <f>C11-G11</f>
        <v>410000</v>
      </c>
      <c r="R11" s="345" t="n">
        <f>Q11-P11</f>
        <v>50000</v>
      </c>
      <c r="S11" s="357" t="n">
        <f>IFERROR(R11/P11,"")</f>
        <v>0.1388888888888889</v>
      </c>
      <c r="T11" s="4"/>
      <c r="U11" s="4"/>
      <c r="V11" s="4"/>
      <c r="W11" s="4"/>
      <c r="X11" s="4"/>
      <c r="Y11" s="4"/>
      <c r="Z11" s="4"/>
    </row>
    <row r="12" ht="22" customHeight="true">
      <c r="A12" s="339" t="str">
        <f>TEXT(DATE('パラメータ設定'!$B$8,'パラメータ設定'!$B$9+ROW(A7)-1,1),"yyyy-mm")</f>
        <v>2026-07</v>
      </c>
      <c r="B12" s="345" t="n">
        <f>SUMIFS('明細入力'!$K$6:$K$505,'明細入力'!$C$6:$C$505,$A12,'明細入力'!$H$6:$H$505,"収益")</f>
        <v>650000</v>
      </c>
      <c r="C12" s="345" t="n">
        <f>SUMIFS('明細入力'!$L$6:$L$505,'明細入力'!$C$6:$C$505,$A12,'明細入力'!$H$6:$H$505,"収益")</f>
        <v>720000</v>
      </c>
      <c r="D12" s="345" t="n">
        <f>C12-B12</f>
        <v>70000</v>
      </c>
      <c r="E12" s="351" t="n">
        <f>IFERROR(C12/B12,"")</f>
        <v>1.1076923076923078</v>
      </c>
      <c r="F12" s="345" t="n">
        <f>SUMIFS('明細入力'!$K$6:$K$505,'明細入力'!$C$6:$C$505,$A12,'明細入力'!$H$6:$H$505,"コスト")+SUMIFS('明細入力'!$K$6:$K$505,'明細入力'!$C$6:$C$505,$A12,'明細入力'!$H$6:$H$505,"費用")</f>
        <v>0</v>
      </c>
      <c r="G12" s="345" t="n">
        <f>SUMIFS('明細入力'!$L$6:$L$505,'明細入力'!$C$6:$C$505,$A12,'明細入力'!$H$6:$H$505,"コスト")+SUMIFS('明細入力'!$L$6:$L$505,'明細入力'!$C$6:$C$505,$A12,'明細入力'!$H$6:$H$505,"費用")</f>
        <v>0</v>
      </c>
      <c r="H12" s="345" t="n">
        <f>G12-F12</f>
        <v>0</v>
      </c>
      <c r="I12" s="351" t="str">
        <f>IFERROR(G12/F12,"")</f>
      </c>
      <c r="J12" s="345" t="n">
        <f>SUMIFS('明細入力'!$K$6:$K$505,'明細入力'!$C$6:$C$505,$A12,'明細入力'!$H$6:$H$505,"資本支出")</f>
        <v>0</v>
      </c>
      <c r="K12" s="345" t="n">
        <f>SUMIFS('明細入力'!$L$6:$L$505,'明細入力'!$C$6:$C$505,$A12,'明細入力'!$H$6:$H$505,"資本支出")</f>
        <v>0</v>
      </c>
      <c r="L12" s="345" t="n">
        <f>K12-J12</f>
        <v>0</v>
      </c>
      <c r="M12" s="345" t="n">
        <f>SUMIFS('明細入力'!$K$6:$K$505,'明細入力'!$C$6:$C$505,$A12,'明細入力'!$H$6:$H$505,"キャッシュイン")-SUMIFS('明細入力'!$K$6:$K$505,'明細入力'!$C$6:$C$505,$A12,'明細入力'!$H$6:$H$505,"キャッシュアウト")</f>
        <v>-260000</v>
      </c>
      <c r="N12" s="345" t="n">
        <f>SUMIFS('明細入力'!$L$6:$L$505,'明細入力'!$C$6:$C$505,$A12,'明細入力'!$H$6:$H$505,"キャッシュイン")-SUMIFS('明細入力'!$L$6:$L$505,'明細入力'!$C$6:$C$505,$A12,'明細入力'!$H$6:$H$505,"キャッシュアウト")</f>
        <v>-300000</v>
      </c>
      <c r="O12" s="345" t="n">
        <f>N12-M12</f>
        <v>-40000</v>
      </c>
      <c r="P12" s="345" t="n">
        <f>B12-F12</f>
        <v>650000</v>
      </c>
      <c r="Q12" s="345" t="n">
        <f>C12-G12</f>
        <v>720000</v>
      </c>
      <c r="R12" s="345" t="n">
        <f>Q12-P12</f>
        <v>70000</v>
      </c>
      <c r="S12" s="357" t="n">
        <f>IFERROR(R12/P12,"")</f>
        <v>0.1076923076923077</v>
      </c>
      <c r="T12" s="4"/>
      <c r="U12" s="4"/>
      <c r="V12" s="4"/>
      <c r="W12" s="4"/>
      <c r="X12" s="4"/>
      <c r="Y12" s="4"/>
      <c r="Z12" s="4"/>
    </row>
    <row r="13" ht="22" customHeight="true">
      <c r="A13" s="339" t="str">
        <f>TEXT(DATE('パラメータ設定'!$B$8,'パラメータ設定'!$B$9+ROW(A8)-1,1),"yyyy-mm")</f>
        <v>2026-08</v>
      </c>
      <c r="B13" s="345" t="n">
        <f>SUMIFS('明細入力'!$K$6:$K$505,'明細入力'!$C$6:$C$505,$A13,'明細入力'!$H$6:$H$505,"収益")</f>
        <v>0</v>
      </c>
      <c r="C13" s="345" t="n">
        <f>SUMIFS('明細入力'!$L$6:$L$505,'明細入力'!$C$6:$C$505,$A13,'明細入力'!$H$6:$H$505,"収益")</f>
        <v>0</v>
      </c>
      <c r="D13" s="345" t="n">
        <f>C13-B13</f>
        <v>0</v>
      </c>
      <c r="E13" s="351" t="str">
        <f>IFERROR(C13/B13,"")</f>
      </c>
      <c r="F13" s="345" t="n">
        <f>SUMIFS('明細入力'!$K$6:$K$505,'明細入力'!$C$6:$C$505,$A13,'明細入力'!$H$6:$H$505,"コスト")+SUMIFS('明細入力'!$K$6:$K$505,'明細入力'!$C$6:$C$505,$A13,'明細入力'!$H$6:$H$505,"費用")</f>
        <v>280000</v>
      </c>
      <c r="G13" s="345" t="n">
        <f>SUMIFS('明細入力'!$L$6:$L$505,'明細入力'!$C$6:$C$505,$A13,'明細入力'!$H$6:$H$505,"コスト")+SUMIFS('明細入力'!$L$6:$L$505,'明細入力'!$C$6:$C$505,$A13,'明細入力'!$H$6:$H$505,"費用")</f>
        <v>250000</v>
      </c>
      <c r="H13" s="345" t="n">
        <f>G13-F13</f>
        <v>-30000</v>
      </c>
      <c r="I13" s="351" t="n">
        <f>IFERROR(G13/F13,"")</f>
        <v>0.8928571428571429</v>
      </c>
      <c r="J13" s="345" t="n">
        <f>SUMIFS('明細入力'!$K$6:$K$505,'明細入力'!$C$6:$C$505,$A13,'明細入力'!$H$6:$H$505,"資本支出")</f>
        <v>0</v>
      </c>
      <c r="K13" s="345" t="n">
        <f>SUMIFS('明細入力'!$L$6:$L$505,'明細入力'!$C$6:$C$505,$A13,'明細入力'!$H$6:$H$505,"資本支出")</f>
        <v>0</v>
      </c>
      <c r="L13" s="345" t="n">
        <f>K13-J13</f>
        <v>0</v>
      </c>
      <c r="M13" s="345" t="n">
        <f>SUMIFS('明細入力'!$K$6:$K$505,'明細入力'!$C$6:$C$505,$A13,'明細入力'!$H$6:$H$505,"キャッシュイン")-SUMIFS('明細入力'!$K$6:$K$505,'明細入力'!$C$6:$C$505,$A13,'明細入力'!$H$6:$H$505,"キャッシュアウト")</f>
        <v>0</v>
      </c>
      <c r="N13" s="345" t="n">
        <f>SUMIFS('明細入力'!$L$6:$L$505,'明細入力'!$C$6:$C$505,$A13,'明細入力'!$H$6:$H$505,"キャッシュイン")-SUMIFS('明細入力'!$L$6:$L$505,'明細入力'!$C$6:$C$505,$A13,'明細入力'!$H$6:$H$505,"キャッシュアウト")</f>
        <v>0</v>
      </c>
      <c r="O13" s="345" t="n">
        <f>N13-M13</f>
        <v>0</v>
      </c>
      <c r="P13" s="345" t="n">
        <f>B13-F13</f>
        <v>-280000</v>
      </c>
      <c r="Q13" s="345" t="n">
        <f>C13-G13</f>
        <v>-250000</v>
      </c>
      <c r="R13" s="345" t="n">
        <f>Q13-P13</f>
        <v>30000</v>
      </c>
      <c r="S13" s="357" t="n">
        <f>IFERROR(R13/P13,"")</f>
        <v>-0.10714285714285714</v>
      </c>
      <c r="T13" s="4"/>
      <c r="U13" s="4"/>
      <c r="V13" s="4"/>
      <c r="W13" s="4"/>
      <c r="X13" s="4"/>
      <c r="Y13" s="4"/>
      <c r="Z13" s="4"/>
    </row>
    <row r="14" ht="22" customHeight="true">
      <c r="A14" s="339" t="str">
        <f>TEXT(DATE('パラメータ設定'!$B$8,'パラメータ設定'!$B$9+ROW(A9)-1,1),"yyyy-mm")</f>
        <v>2026-09</v>
      </c>
      <c r="B14" s="345" t="n">
        <f>SUMIFS('明細入力'!$K$6:$K$505,'明細入力'!$C$6:$C$505,$A14,'明細入力'!$H$6:$H$505,"収益")</f>
        <v>0</v>
      </c>
      <c r="C14" s="345" t="n">
        <f>SUMIFS('明細入力'!$L$6:$L$505,'明細入力'!$C$6:$C$505,$A14,'明細入力'!$H$6:$H$505,"収益")</f>
        <v>0</v>
      </c>
      <c r="D14" s="345" t="n">
        <f>C14-B14</f>
        <v>0</v>
      </c>
      <c r="E14" s="351" t="str">
        <f>IFERROR(C14/B14,"")</f>
      </c>
      <c r="F14" s="345" t="n">
        <f>SUMIFS('明細入力'!$K$6:$K$505,'明細入力'!$C$6:$C$505,$A14,'明細入力'!$H$6:$H$505,"コスト")+SUMIFS('明細入力'!$K$6:$K$505,'明細入力'!$C$6:$C$505,$A14,'明細入力'!$H$6:$H$505,"費用")</f>
        <v>90000</v>
      </c>
      <c r="G14" s="345" t="n">
        <f>SUMIFS('明細入力'!$L$6:$L$505,'明細入力'!$C$6:$C$505,$A14,'明細入力'!$H$6:$H$505,"コスト")+SUMIFS('明細入力'!$L$6:$L$505,'明細入力'!$C$6:$C$505,$A14,'明細入力'!$H$6:$H$505,"費用")</f>
        <v>120000</v>
      </c>
      <c r="H14" s="345" t="n">
        <f>G14-F14</f>
        <v>30000</v>
      </c>
      <c r="I14" s="351" t="n">
        <f>IFERROR(G14/F14,"")</f>
        <v>1.3333333333333333</v>
      </c>
      <c r="J14" s="345" t="n">
        <f>SUMIFS('明細入力'!$K$6:$K$505,'明細入力'!$C$6:$C$505,$A14,'明細入力'!$H$6:$H$505,"資本支出")</f>
        <v>0</v>
      </c>
      <c r="K14" s="345" t="n">
        <f>SUMIFS('明細入力'!$L$6:$L$505,'明細入力'!$C$6:$C$505,$A14,'明細入力'!$H$6:$H$505,"資本支出")</f>
        <v>0</v>
      </c>
      <c r="L14" s="345" t="n">
        <f>K14-J14</f>
        <v>0</v>
      </c>
      <c r="M14" s="345" t="n">
        <f>SUMIFS('明細入力'!$K$6:$K$505,'明細入力'!$C$6:$C$505,$A14,'明細入力'!$H$6:$H$505,"キャッシュイン")-SUMIFS('明細入力'!$K$6:$K$505,'明細入力'!$C$6:$C$505,$A14,'明細入力'!$H$6:$H$505,"キャッシュアウト")</f>
        <v>0</v>
      </c>
      <c r="N14" s="345" t="n">
        <f>SUMIFS('明細入力'!$L$6:$L$505,'明細入力'!$C$6:$C$505,$A14,'明細入力'!$H$6:$H$505,"キャッシュイン")-SUMIFS('明細入力'!$L$6:$L$505,'明細入力'!$C$6:$C$505,$A14,'明細入力'!$H$6:$H$505,"キャッシュアウト")</f>
        <v>0</v>
      </c>
      <c r="O14" s="345" t="n">
        <f>N14-M14</f>
        <v>0</v>
      </c>
      <c r="P14" s="345" t="n">
        <f>B14-F14</f>
        <v>-90000</v>
      </c>
      <c r="Q14" s="345" t="n">
        <f>C14-G14</f>
        <v>-120000</v>
      </c>
      <c r="R14" s="345" t="n">
        <f>Q14-P14</f>
        <v>-30000</v>
      </c>
      <c r="S14" s="357" t="n">
        <f>IFERROR(R14/P14,"")</f>
        <v>0.3333333333333333</v>
      </c>
      <c r="T14" s="4"/>
      <c r="U14" s="4"/>
      <c r="V14" s="4"/>
      <c r="W14" s="4"/>
      <c r="X14" s="4"/>
      <c r="Y14" s="4"/>
      <c r="Z14" s="4"/>
    </row>
    <row r="15" ht="22" customHeight="true">
      <c r="A15" s="339" t="str">
        <f>TEXT(DATE('パラメータ設定'!$B$8,'パラメータ設定'!$B$9+ROW(A10)-1,1),"yyyy-mm")</f>
        <v>2026-10</v>
      </c>
      <c r="B15" s="345" t="n">
        <f>SUMIFS('明細入力'!$K$6:$K$505,'明細入力'!$C$6:$C$505,$A15,'明細入力'!$H$6:$H$505,"収益")</f>
        <v>0</v>
      </c>
      <c r="C15" s="345" t="n">
        <f>SUMIFS('明細入力'!$L$6:$L$505,'明細入力'!$C$6:$C$505,$A15,'明細入力'!$H$6:$H$505,"収益")</f>
        <v>0</v>
      </c>
      <c r="D15" s="345" t="n">
        <f>C15-B15</f>
        <v>0</v>
      </c>
      <c r="E15" s="351" t="str">
        <f>IFERROR(C15/B15,"")</f>
      </c>
      <c r="F15" s="345" t="n">
        <f>SUMIFS('明細入力'!$K$6:$K$505,'明細入力'!$C$6:$C$505,$A15,'明細入力'!$H$6:$H$505,"コスト")+SUMIFS('明細入力'!$K$6:$K$505,'明細入力'!$C$6:$C$505,$A15,'明細入力'!$H$6:$H$505,"費用")</f>
        <v>0</v>
      </c>
      <c r="G15" s="345" t="n">
        <f>SUMIFS('明細入力'!$L$6:$L$505,'明細入力'!$C$6:$C$505,$A15,'明細入力'!$H$6:$H$505,"コスト")+SUMIFS('明細入力'!$L$6:$L$505,'明細入力'!$C$6:$C$505,$A15,'明細入力'!$H$6:$H$505,"費用")</f>
        <v>0</v>
      </c>
      <c r="H15" s="345" t="n">
        <f>G15-F15</f>
        <v>0</v>
      </c>
      <c r="I15" s="351" t="str">
        <f>IFERROR(G15/F15,"")</f>
      </c>
      <c r="J15" s="345" t="n">
        <f>SUMIFS('明細入力'!$K$6:$K$505,'明細入力'!$C$6:$C$505,$A15,'明細入力'!$H$6:$H$505,"資本支出")</f>
        <v>0</v>
      </c>
      <c r="K15" s="345" t="n">
        <f>SUMIFS('明細入力'!$L$6:$L$505,'明細入力'!$C$6:$C$505,$A15,'明細入力'!$H$6:$H$505,"資本支出")</f>
        <v>0</v>
      </c>
      <c r="L15" s="345" t="n">
        <f>K15-J15</f>
        <v>0</v>
      </c>
      <c r="M15" s="345" t="n">
        <f>SUMIFS('明細入力'!$K$6:$K$505,'明細入力'!$C$6:$C$505,$A15,'明細入力'!$H$6:$H$505,"キャッシュイン")-SUMIFS('明細入力'!$K$6:$K$505,'明細入力'!$C$6:$C$505,$A15,'明細入力'!$H$6:$H$505,"キャッシュアウト")</f>
        <v>-300000</v>
      </c>
      <c r="N15" s="345" t="n">
        <f>SUMIFS('明細入力'!$L$6:$L$505,'明細入力'!$C$6:$C$505,$A15,'明細入力'!$H$6:$H$505,"キャッシュイン")-SUMIFS('明細入力'!$L$6:$L$505,'明細入力'!$C$6:$C$505,$A15,'明細入力'!$H$6:$H$505,"キャッシュアウト")</f>
        <v>-280000</v>
      </c>
      <c r="O15" s="345" t="n">
        <f>N15-M15</f>
        <v>20000</v>
      </c>
      <c r="P15" s="345" t="n">
        <f>B15-F15</f>
        <v>0</v>
      </c>
      <c r="Q15" s="345" t="n">
        <f>C15-G15</f>
        <v>0</v>
      </c>
      <c r="R15" s="345" t="n">
        <f>Q15-P15</f>
        <v>0</v>
      </c>
      <c r="S15" s="357" t="str">
        <f>IFERROR(R15/P15,"")</f>
      </c>
      <c r="T15" s="4"/>
      <c r="U15" s="4"/>
      <c r="V15" s="4"/>
      <c r="W15" s="4"/>
      <c r="X15" s="4"/>
      <c r="Y15" s="4"/>
      <c r="Z15" s="4"/>
    </row>
    <row r="16" ht="22" customHeight="true">
      <c r="A16" s="339" t="str">
        <f>TEXT(DATE('パラメータ設定'!$B$8,'パラメータ設定'!$B$9+ROW(A11)-1,1),"yyyy-mm")</f>
        <v>2026-11</v>
      </c>
      <c r="B16" s="345" t="n">
        <f>SUMIFS('明細入力'!$K$6:$K$505,'明細入力'!$C$6:$C$505,$A16,'明細入力'!$H$6:$H$505,"収益")</f>
        <v>0</v>
      </c>
      <c r="C16" s="345" t="n">
        <f>SUMIFS('明細入力'!$L$6:$L$505,'明細入力'!$C$6:$C$505,$A16,'明細入力'!$H$6:$H$505,"収益")</f>
        <v>0</v>
      </c>
      <c r="D16" s="345" t="n">
        <f>C16-B16</f>
        <v>0</v>
      </c>
      <c r="E16" s="351" t="str">
        <f>IFERROR(C16/B16,"")</f>
      </c>
      <c r="F16" s="345" t="n">
        <f>SUMIFS('明細入力'!$K$6:$K$505,'明細入力'!$C$6:$C$505,$A16,'明細入力'!$H$6:$H$505,"コスト")+SUMIFS('明細入力'!$K$6:$K$505,'明細入力'!$C$6:$C$505,$A16,'明細入力'!$H$6:$H$505,"費用")</f>
        <v>0</v>
      </c>
      <c r="G16" s="345" t="n">
        <f>SUMIFS('明細入力'!$L$6:$L$505,'明細入力'!$C$6:$C$505,$A16,'明細入力'!$H$6:$H$505,"コスト")+SUMIFS('明細入力'!$L$6:$L$505,'明細入力'!$C$6:$C$505,$A16,'明細入力'!$H$6:$H$505,"費用")</f>
        <v>0</v>
      </c>
      <c r="H16" s="345" t="n">
        <f>G16-F16</f>
        <v>0</v>
      </c>
      <c r="I16" s="351" t="str">
        <f>IFERROR(G16/F16,"")</f>
      </c>
      <c r="J16" s="345" t="n">
        <f>SUMIFS('明細入力'!$K$6:$K$505,'明細入力'!$C$6:$C$505,$A16,'明細入力'!$H$6:$H$505,"資本支出")</f>
        <v>0</v>
      </c>
      <c r="K16" s="345" t="n">
        <f>SUMIFS('明細入力'!$L$6:$L$505,'明細入力'!$C$6:$C$505,$A16,'明細入力'!$H$6:$H$505,"資本支出")</f>
        <v>0</v>
      </c>
      <c r="L16" s="345" t="n">
        <f>K16-J16</f>
        <v>0</v>
      </c>
      <c r="M16" s="345" t="n">
        <f>SUMIFS('明細入力'!$K$6:$K$505,'明細入力'!$C$6:$C$505,$A16,'明細入力'!$H$6:$H$505,"キャッシュイン")-SUMIFS('明細入力'!$K$6:$K$505,'明細入力'!$C$6:$C$505,$A16,'明細入力'!$H$6:$H$505,"キャッシュアウト")</f>
        <v>0</v>
      </c>
      <c r="N16" s="345" t="n">
        <f>SUMIFS('明細入力'!$L$6:$L$505,'明細入力'!$C$6:$C$505,$A16,'明細入力'!$H$6:$H$505,"キャッシュイン")-SUMIFS('明細入力'!$L$6:$L$505,'明細入力'!$C$6:$C$505,$A16,'明細入力'!$H$6:$H$505,"キャッシュアウト")</f>
        <v>0</v>
      </c>
      <c r="O16" s="345" t="n">
        <f>N16-M16</f>
        <v>0</v>
      </c>
      <c r="P16" s="345" t="n">
        <f>B16-F16</f>
        <v>0</v>
      </c>
      <c r="Q16" s="345" t="n">
        <f>C16-G16</f>
        <v>0</v>
      </c>
      <c r="R16" s="345" t="n">
        <f>Q16-P16</f>
        <v>0</v>
      </c>
      <c r="S16" s="357" t="str">
        <f>IFERROR(R16/P16,"")</f>
      </c>
      <c r="T16" s="4"/>
      <c r="U16" s="4"/>
      <c r="V16" s="4"/>
      <c r="W16" s="4"/>
      <c r="X16" s="4"/>
      <c r="Y16" s="4"/>
      <c r="Z16" s="4"/>
    </row>
    <row r="17" ht="22" customHeight="true">
      <c r="A17" s="339" t="str">
        <f>TEXT(DATE('パラメータ設定'!$B$8,'パラメータ設定'!$B$9+ROW(A12)-1,1),"yyyy-mm")</f>
        <v>2026-12</v>
      </c>
      <c r="B17" s="345" t="n">
        <f>SUMIFS('明細入力'!$K$6:$K$505,'明細入力'!$C$6:$C$505,$A17,'明細入力'!$H$6:$H$505,"収益")</f>
        <v>0</v>
      </c>
      <c r="C17" s="345" t="n">
        <f>SUMIFS('明細入力'!$L$6:$L$505,'明細入力'!$C$6:$C$505,$A17,'明細入力'!$H$6:$H$505,"収益")</f>
        <v>0</v>
      </c>
      <c r="D17" s="345" t="n">
        <f>C17-B17</f>
        <v>0</v>
      </c>
      <c r="E17" s="351" t="str">
        <f>IFERROR(C17/B17,"")</f>
      </c>
      <c r="F17" s="345" t="n">
        <f>SUMIFS('明細入力'!$K$6:$K$505,'明細入力'!$C$6:$C$505,$A17,'明細入力'!$H$6:$H$505,"コスト")+SUMIFS('明細入力'!$K$6:$K$505,'明細入力'!$C$6:$C$505,$A17,'明細入力'!$H$6:$H$505,"費用")</f>
        <v>0</v>
      </c>
      <c r="G17" s="345" t="n">
        <f>SUMIFS('明細入力'!$L$6:$L$505,'明細入力'!$C$6:$C$505,$A17,'明細入力'!$H$6:$H$505,"コスト")+SUMIFS('明細入力'!$L$6:$L$505,'明細入力'!$C$6:$C$505,$A17,'明細入力'!$H$6:$H$505,"費用")</f>
        <v>0</v>
      </c>
      <c r="H17" s="345" t="n">
        <f>G17-F17</f>
        <v>0</v>
      </c>
      <c r="I17" s="351" t="str">
        <f>IFERROR(G17/F17,"")</f>
      </c>
      <c r="J17" s="345" t="n">
        <f>SUMIFS('明細入力'!$K$6:$K$505,'明細入力'!$C$6:$C$505,$A17,'明細入力'!$H$6:$H$505,"資本支出")</f>
        <v>0</v>
      </c>
      <c r="K17" s="345" t="n">
        <f>SUMIFS('明細入力'!$L$6:$L$505,'明細入力'!$C$6:$C$505,$A17,'明細入力'!$H$6:$H$505,"資本支出")</f>
        <v>0</v>
      </c>
      <c r="L17" s="345" t="n">
        <f>K17-J17</f>
        <v>0</v>
      </c>
      <c r="M17" s="345" t="n">
        <f>SUMIFS('明細入力'!$K$6:$K$505,'明細入力'!$C$6:$C$505,$A17,'明細入力'!$H$6:$H$505,"キャッシュイン")-SUMIFS('明細入力'!$K$6:$K$505,'明細入力'!$C$6:$C$505,$A17,'明細入力'!$H$6:$H$505,"キャッシュアウト")</f>
        <v>0</v>
      </c>
      <c r="N17" s="345" t="n">
        <f>SUMIFS('明細入力'!$L$6:$L$505,'明細入力'!$C$6:$C$505,$A17,'明細入力'!$H$6:$H$505,"キャッシュイン")-SUMIFS('明細入力'!$L$6:$L$505,'明細入力'!$C$6:$C$505,$A17,'明細入力'!$H$6:$H$505,"キャッシュアウト")</f>
        <v>0</v>
      </c>
      <c r="O17" s="345" t="n">
        <f>N17-M17</f>
        <v>0</v>
      </c>
      <c r="P17" s="345" t="n">
        <f>B17-F17</f>
        <v>0</v>
      </c>
      <c r="Q17" s="345" t="n">
        <f>C17-G17</f>
        <v>0</v>
      </c>
      <c r="R17" s="345" t="n">
        <f>Q17-P17</f>
        <v>0</v>
      </c>
      <c r="S17" s="357" t="str">
        <f>IFERROR(R17/P17,"")</f>
      </c>
      <c r="T17" s="4"/>
      <c r="U17" s="4"/>
      <c r="V17" s="4"/>
      <c r="W17" s="4"/>
      <c r="X17" s="4"/>
      <c r="Y17" s="4"/>
      <c r="Z17" s="4"/>
    </row>
    <row r="18" ht="22" customHeight="true">
      <c r="A18" s="370" t="s">
        <v>249</v>
      </c>
      <c r="B18" s="371" t="n">
        <f>SUM(B6:B17)</f>
        <v>6580000</v>
      </c>
      <c r="C18" s="371" t="n">
        <f>SUM(C6:C17)</f>
        <v>6880000</v>
      </c>
      <c r="D18" s="371" t="n">
        <f>SUM(D6:D17)</f>
        <v>300000</v>
      </c>
      <c r="E18" s="372" t="n">
        <f>IFERROR(C18/B18,"")</f>
        <v>1.0455927051671732</v>
      </c>
      <c r="F18" s="371" t="n">
        <f>SUM(F6:F17)</f>
        <v>3710000</v>
      </c>
      <c r="G18" s="371" t="n">
        <f>SUM(G6:G17)</f>
        <v>3810000</v>
      </c>
      <c r="H18" s="371" t="n">
        <f>SUM(H6:H17)</f>
        <v>100000</v>
      </c>
      <c r="I18" s="372" t="n">
        <f>IFERROR(G18/F18,"")</f>
        <v>1.0269541778975741</v>
      </c>
      <c r="J18" s="371" t="n">
        <f>SUM(J6:J17)</f>
        <v>2050000</v>
      </c>
      <c r="K18" s="371" t="n">
        <f>SUM(K6:K17)</f>
        <v>2050000</v>
      </c>
      <c r="L18" s="371" t="n">
        <f>SUM(L6:L17)</f>
        <v>0</v>
      </c>
      <c r="M18" s="371" t="n">
        <f>SUM(M6:M17)</f>
        <v>-60000</v>
      </c>
      <c r="N18" s="371" t="n">
        <f>SUM(N6:N17)</f>
        <v>-50000</v>
      </c>
      <c r="O18" s="371" t="n">
        <f>SUM(O6:O17)</f>
        <v>10000</v>
      </c>
      <c r="P18" s="371" t="n">
        <f>SUM(P6:P17)</f>
        <v>2870000</v>
      </c>
      <c r="Q18" s="371" t="n">
        <f>SUM(Q6:Q17)</f>
        <v>3070000</v>
      </c>
      <c r="R18" s="371" t="n">
        <f>SUM(R6:R17)</f>
        <v>200000</v>
      </c>
      <c r="S18" s="373" t="n">
        <f>IFERROR(R18/P18,"")</f>
        <v>0.06968641114982578</v>
      </c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</sheetData>
  <mergeCells count="2">
    <mergeCell ref="A1:S1"/>
    <mergeCell ref="A2:S2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1b81b61cde5d4468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20"/>
    <col customWidth="true" max="4" min="2" width="14"/>
    <col customWidth="true" max="7" min="5" width="12"/>
    <col customWidth="true" max="8" min="8" width="14"/>
    <col customWidth="true" max="9" min="9" width="4"/>
    <col customWidth="true" max="10" min="10" width="18"/>
    <col customWidth="true" max="13" min="11" width="14"/>
    <col customWidth="true" max="16" min="14" width="12"/>
    <col customWidth="true" max="17" min="17" width="14"/>
  </cols>
  <sheetData>
    <row r="1" ht="20" customHeight="true">
      <c r="A1" s="8" t="s">
        <v>250</v>
      </c>
      <c r="B1" s="8" t="str">
        <v>軸別分析</v>
      </c>
      <c r="C1" s="8" t="str">
        <v>軸別分析</v>
      </c>
      <c r="D1" s="8" t="str">
        <v>軸別分析</v>
      </c>
      <c r="E1" s="8" t="str">
        <v>軸別分析</v>
      </c>
      <c r="F1" s="8" t="str">
        <v>軸別分析</v>
      </c>
      <c r="G1" s="8" t="str">
        <v>軸別分析</v>
      </c>
      <c r="H1" s="8" t="str">
        <v>軸別分析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0" customHeight="true">
      <c r="A2" s="13" t="s">
        <v>251</v>
      </c>
      <c r="B2" s="13" t="str">
        <v>部門、プロジェクト/原価センター、予算シナリオごとに、予実差異、要対応項目、責任の所在を確認します。</v>
      </c>
      <c r="C2" s="13" t="str">
        <v>部門、プロジェクト/原価センター、予算シナリオごとに、予実差異、要対応項目、責任の所在を確認します。</v>
      </c>
      <c r="D2" s="13" t="str">
        <v>部門、プロジェクト/原価センター、予算シナリオごとに、予実差異、要対応項目、責任の所在を確認します。</v>
      </c>
      <c r="E2" s="13" t="str">
        <v>部門、プロジェクト/原価センター、予算シナリオごとに、予実差異、要対応項目、責任の所在を確認します。</v>
      </c>
      <c r="F2" s="13" t="str">
        <v>部門、プロジェクト/原価センター、予算シナリオごとに、予実差異、要対応項目、責任の所在を確認します。</v>
      </c>
      <c r="G2" s="13" t="str">
        <v>部門、プロジェクト/原価センター、予算シナリオごとに、予実差異、要対応項目、責任の所在を確認します。</v>
      </c>
      <c r="H2" s="13" t="str">
        <v>部門、プロジェクト/原価センター、予算シナリオごとに、予実差異、要対応項目、責任の所在を確認します。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0" customHeight="tru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0" customHeight="true">
      <c r="A4" s="21" t="s">
        <v>252</v>
      </c>
      <c r="B4" s="22" t="str">
        <v>部門集計</v>
      </c>
      <c r="C4" s="22" t="str">
        <v>部門集計</v>
      </c>
      <c r="D4" s="22" t="str">
        <v>部門集計</v>
      </c>
      <c r="E4" s="22" t="str">
        <v>部門集計</v>
      </c>
      <c r="F4" s="22" t="str">
        <v>部門集計</v>
      </c>
      <c r="G4" s="22" t="str">
        <v>部門集計</v>
      </c>
      <c r="H4" s="23" t="str">
        <v>部門集計</v>
      </c>
      <c r="I4" s="4"/>
      <c r="J4" s="21" t="s">
        <v>253</v>
      </c>
      <c r="K4" s="22" t="str">
        <v>予算シナリオ集計</v>
      </c>
      <c r="L4" s="22" t="str">
        <v>予算シナリオ集計</v>
      </c>
      <c r="M4" s="22" t="str">
        <v>予算シナリオ集計</v>
      </c>
      <c r="N4" s="22" t="str">
        <v>予算シナリオ集計</v>
      </c>
      <c r="O4" s="22" t="str">
        <v>予算シナリオ集計</v>
      </c>
      <c r="P4" s="22" t="str">
        <v>予算シナリオ集計</v>
      </c>
      <c r="Q4" s="23" t="str">
        <v>予算シナリオ集計</v>
      </c>
      <c r="R4" s="4"/>
      <c r="S4" s="4"/>
      <c r="T4" s="4"/>
      <c r="U4" s="4"/>
      <c r="V4" s="4"/>
      <c r="W4" s="4"/>
      <c r="X4" s="4"/>
      <c r="Y4" s="4"/>
      <c r="Z4" s="4"/>
    </row>
    <row r="5" ht="20" customHeight="tru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0" customHeight="true">
      <c r="A6" s="40" t="s">
        <v>84</v>
      </c>
      <c r="B6" s="41" t="s">
        <v>254</v>
      </c>
      <c r="C6" s="41" t="s">
        <v>255</v>
      </c>
      <c r="D6" s="41" t="s">
        <v>256</v>
      </c>
      <c r="E6" s="41" t="s">
        <v>172</v>
      </c>
      <c r="F6" s="41" t="s">
        <v>257</v>
      </c>
      <c r="G6" s="41" t="s">
        <v>258</v>
      </c>
      <c r="H6" s="42" t="s">
        <v>259</v>
      </c>
      <c r="I6" s="4"/>
      <c r="J6" s="40" t="s">
        <v>88</v>
      </c>
      <c r="K6" s="41" t="s">
        <v>254</v>
      </c>
      <c r="L6" s="41" t="s">
        <v>255</v>
      </c>
      <c r="M6" s="41" t="s">
        <v>256</v>
      </c>
      <c r="N6" s="41" t="s">
        <v>172</v>
      </c>
      <c r="O6" s="41" t="s">
        <v>257</v>
      </c>
      <c r="P6" s="41" t="s">
        <v>258</v>
      </c>
      <c r="Q6" s="42" t="s">
        <v>259</v>
      </c>
      <c r="R6" s="4"/>
      <c r="S6" s="4"/>
      <c r="T6" s="4"/>
      <c r="U6" s="4"/>
      <c r="V6" s="4"/>
      <c r="W6" s="4"/>
      <c r="X6" s="4"/>
      <c r="Y6" s="4"/>
      <c r="Z6" s="4"/>
    </row>
    <row r="7" ht="20" customHeight="true">
      <c r="A7" s="62" t="s">
        <v>96</v>
      </c>
      <c r="B7" s="386" t="n">
        <f>SUMIFS('明細入力'!$K$6:$K$505,'明細入力'!$F$6:$F$505,$A7)</f>
        <v>5930000</v>
      </c>
      <c r="C7" s="386" t="n">
        <f>SUMIFS('明細入力'!$L$6:$L$505,'明細入力'!$F$6:$F$505,$A7)</f>
        <v>6160000</v>
      </c>
      <c r="D7" s="386" t="n">
        <f>C7-B7</f>
        <v>230000</v>
      </c>
      <c r="E7" s="387" t="n">
        <f>IFERROR(D7/B7,"")</f>
        <v>0.0387858347386172</v>
      </c>
      <c r="F7" s="388" t="n">
        <f>COUNTIFS('明細入力'!$F$6:$F$505,$A7,'明細入力'!$P$6:$P$505,"有利")</f>
        <v>3</v>
      </c>
      <c r="G7" s="388" t="n">
        <f>COUNTIFS('明細入力'!$F$6:$F$505,$A7,'明細入力'!$P$6:$P$505,"不利")</f>
        <v>2</v>
      </c>
      <c r="H7" s="389" t="n">
        <f>COUNTIFS('明細入力'!$F$6:$F$505,$A7,'明細入力'!$Q$6:$Q$505,"要分析")+COUNTIFS('明細入力'!$F$6:$F$505,$A7,'明細入力'!$Q$6:$Q$505,"対応中")</f>
        <v>2</v>
      </c>
      <c r="I7" s="4"/>
      <c r="J7" s="62" t="s">
        <v>99</v>
      </c>
      <c r="K7" s="386" t="n">
        <f>SUMIFS('明細入力'!$K$6:$K$505,'明細入力'!$J$6:$J$505,$J7)</f>
        <v>6700000</v>
      </c>
      <c r="L7" s="386" t="n">
        <f>SUMIFS('明細入力'!$L$6:$L$505,'明細入力'!$J$6:$J$505,$J7)</f>
        <v>6880000</v>
      </c>
      <c r="M7" s="386" t="n">
        <f>L7-K7</f>
        <v>180000</v>
      </c>
      <c r="N7" s="387" t="n">
        <f>IFERROR(M7/K7,"")</f>
        <v>0.026865671641791045</v>
      </c>
      <c r="O7" s="388" t="n">
        <f>COUNTIFS('明細入力'!$J$6:$J$505,$J7,'明細入力'!$P$6:$P$505,"有利")</f>
        <v>4</v>
      </c>
      <c r="P7" s="388" t="n">
        <f>COUNTIFS('明細入力'!$J$6:$J$505,$J7,'明細入力'!$P$6:$P$505,"不利")</f>
        <v>6</v>
      </c>
      <c r="Q7" s="389" t="n">
        <f>COUNTIFS('明細入力'!$J$6:$J$505,$J7,'明細入力'!$Q$6:$Q$505,"要分析")+COUNTIFS('明細入力'!$J$6:$J$505,$J7,'明細入力'!$Q$6:$Q$505,"対応中")</f>
        <v>6</v>
      </c>
      <c r="R7" s="4"/>
      <c r="S7" s="4"/>
      <c r="T7" s="4"/>
      <c r="U7" s="4"/>
      <c r="V7" s="4"/>
      <c r="W7" s="4"/>
      <c r="X7" s="4"/>
      <c r="Y7" s="4"/>
      <c r="Z7" s="4"/>
    </row>
    <row r="8" ht="20" customHeight="true">
      <c r="A8" s="65" t="s">
        <v>105</v>
      </c>
      <c r="B8" s="390" t="n">
        <f>SUMIFS('明細入力'!$K$6:$K$505,'明細入力'!$F$6:$F$505,$A8)</f>
        <v>700000</v>
      </c>
      <c r="C8" s="390" t="n">
        <f>SUMIFS('明細入力'!$L$6:$L$505,'明細入力'!$F$6:$F$505,$A8)</f>
        <v>720000</v>
      </c>
      <c r="D8" s="390" t="n">
        <f>C8-B8</f>
        <v>20000</v>
      </c>
      <c r="E8" s="391" t="n">
        <f>IFERROR(D8/B8,"")</f>
        <v>0.02857142857142857</v>
      </c>
      <c r="F8" s="392" t="n">
        <f>COUNTIFS('明細入力'!$F$6:$F$505,$A8,'明細入力'!$P$6:$P$505,"有利")</f>
        <v>2</v>
      </c>
      <c r="G8" s="392" t="n">
        <f>COUNTIFS('明細入力'!$F$6:$F$505,$A8,'明細入力'!$P$6:$P$505,"不利")</f>
        <v>1</v>
      </c>
      <c r="H8" s="393" t="n">
        <f>COUNTIFS('明細入力'!$F$6:$F$505,$A8,'明細入力'!$Q$6:$Q$505,"要分析")+COUNTIFS('明細入力'!$F$6:$F$505,$A8,'明細入力'!$Q$6:$Q$505,"対応中")</f>
        <v>1</v>
      </c>
      <c r="I8" s="4"/>
      <c r="J8" s="65" t="s">
        <v>109</v>
      </c>
      <c r="K8" s="390" t="n">
        <f>SUMIFS('明細入力'!$K$6:$K$505,'明細入力'!$J$6:$J$505,$J8)</f>
        <v>140000</v>
      </c>
      <c r="L8" s="390" t="n">
        <f>SUMIFS('明細入力'!$L$6:$L$505,'明細入力'!$J$6:$J$505,$J8)</f>
        <v>130000</v>
      </c>
      <c r="M8" s="390" t="n">
        <f>L8-K8</f>
        <v>-10000</v>
      </c>
      <c r="N8" s="391" t="n">
        <f>IFERROR(M8/K8,"")</f>
        <v>-0.07142857142857142</v>
      </c>
      <c r="O8" s="392" t="n">
        <f>COUNTIFS('明細入力'!$J$6:$J$505,$J8,'明細入力'!$P$6:$P$505,"有利")</f>
        <v>1</v>
      </c>
      <c r="P8" s="392" t="n">
        <f>COUNTIFS('明細入力'!$J$6:$J$505,$J8,'明細入力'!$P$6:$P$505,"不利")</f>
        <v>0</v>
      </c>
      <c r="Q8" s="393" t="n">
        <f>COUNTIFS('明細入力'!$J$6:$J$505,$J8,'明細入力'!$Q$6:$Q$505,"要分析")+COUNTIFS('明細入力'!$J$6:$J$505,$J8,'明細入力'!$Q$6:$Q$505,"対応中")</f>
        <v>0</v>
      </c>
      <c r="R8" s="4"/>
      <c r="S8" s="4"/>
      <c r="T8" s="4"/>
      <c r="U8" s="4"/>
      <c r="V8" s="4"/>
      <c r="W8" s="4"/>
      <c r="X8" s="4"/>
      <c r="Y8" s="4"/>
      <c r="Z8" s="4"/>
    </row>
    <row r="9" ht="20" customHeight="true">
      <c r="A9" s="65" t="s">
        <v>116</v>
      </c>
      <c r="B9" s="390" t="n">
        <f>SUMIFS('明細入力'!$K$6:$K$505,'明細入力'!$F$6:$F$505,$A9)</f>
        <v>2940000</v>
      </c>
      <c r="C9" s="390" t="n">
        <f>SUMIFS('明細入力'!$L$6:$L$505,'明細入力'!$F$6:$F$505,$A9)</f>
        <v>3050000</v>
      </c>
      <c r="D9" s="390" t="n">
        <f>C9-B9</f>
        <v>110000</v>
      </c>
      <c r="E9" s="391" t="n">
        <f>IFERROR(D9/B9,"")</f>
        <v>0.03741496598639456</v>
      </c>
      <c r="F9" s="392" t="n">
        <f>COUNTIFS('明細入力'!$F$6:$F$505,$A9,'明細入力'!$P$6:$P$505,"有利")</f>
        <v>3</v>
      </c>
      <c r="G9" s="392" t="n">
        <f>COUNTIFS('明細入力'!$F$6:$F$505,$A9,'明細入力'!$P$6:$P$505,"不利")</f>
        <v>2</v>
      </c>
      <c r="H9" s="393" t="n">
        <f>COUNTIFS('明細入力'!$F$6:$F$505,$A9,'明細入力'!$Q$6:$Q$505,"要分析")+COUNTIFS('明細入力'!$F$6:$F$505,$A9,'明細入力'!$Q$6:$Q$505,"対応中")</f>
        <v>2</v>
      </c>
      <c r="I9" s="4"/>
      <c r="J9" s="65" t="s">
        <v>119</v>
      </c>
      <c r="K9" s="390" t="n">
        <f>SUMIFS('明細入力'!$K$6:$K$505,'明細入力'!$J$6:$J$505,$J9)</f>
        <v>1060000</v>
      </c>
      <c r="L9" s="390" t="n">
        <f>SUMIFS('明細入力'!$L$6:$L$505,'明細入力'!$J$6:$J$505,$J9)</f>
        <v>1110000</v>
      </c>
      <c r="M9" s="390" t="n">
        <f>L9-K9</f>
        <v>50000</v>
      </c>
      <c r="N9" s="391" t="n">
        <f>IFERROR(M9/K9,"")</f>
        <v>0.04716981132075472</v>
      </c>
      <c r="O9" s="392" t="n">
        <f>COUNTIFS('明細入力'!$J$6:$J$505,$J9,'明細入力'!$P$6:$P$505,"有利")</f>
        <v>2</v>
      </c>
      <c r="P9" s="392" t="n">
        <f>COUNTIFS('明細入力'!$J$6:$J$505,$J9,'明細入力'!$P$6:$P$505,"不利")</f>
        <v>1</v>
      </c>
      <c r="Q9" s="393" t="n">
        <f>COUNTIFS('明細入力'!$J$6:$J$505,$J9,'明細入力'!$Q$6:$Q$505,"要分析")+COUNTIFS('明細入力'!$J$6:$J$505,$J9,'明細入力'!$Q$6:$Q$505,"対応中")</f>
        <v>1</v>
      </c>
      <c r="R9" s="4"/>
      <c r="S9" s="4"/>
      <c r="T9" s="4"/>
      <c r="U9" s="4"/>
      <c r="V9" s="4"/>
      <c r="W9" s="4"/>
      <c r="X9" s="4"/>
      <c r="Y9" s="4"/>
      <c r="Z9" s="4"/>
    </row>
    <row r="10" ht="20" customHeight="true">
      <c r="A10" s="65" t="s">
        <v>125</v>
      </c>
      <c r="B10" s="390" t="n">
        <f>SUMIFS('明細入力'!$K$6:$K$505,'明細入力'!$F$6:$F$505,$A10)</f>
        <v>680000</v>
      </c>
      <c r="C10" s="390" t="n">
        <f>SUMIFS('明細入力'!$L$6:$L$505,'明細入力'!$F$6:$F$505,$A10)</f>
        <v>690000</v>
      </c>
      <c r="D10" s="390" t="n">
        <f>C10-B10</f>
        <v>10000</v>
      </c>
      <c r="E10" s="391" t="n">
        <f>IFERROR(D10/B10,"")</f>
        <v>0.014705882352941176</v>
      </c>
      <c r="F10" s="392" t="n">
        <f>COUNTIFS('明細入力'!$F$6:$F$505,$A10,'明細入力'!$P$6:$P$505,"有利")</f>
        <v>1</v>
      </c>
      <c r="G10" s="392" t="n">
        <f>COUNTIFS('明細入力'!$F$6:$F$505,$A10,'明細入力'!$P$6:$P$505,"不利")</f>
        <v>1</v>
      </c>
      <c r="H10" s="393" t="n">
        <f>COUNTIFS('明細入力'!$F$6:$F$505,$A10,'明細入力'!$Q$6:$Q$505,"要分析")+COUNTIFS('明細入力'!$F$6:$F$505,$A10,'明細入力'!$Q$6:$Q$505,"対応中")</f>
        <v>1</v>
      </c>
      <c r="I10" s="4"/>
      <c r="J10" s="65" t="s">
        <v>128</v>
      </c>
      <c r="K10" s="390" t="n">
        <f>SUMIFS('明細入力'!$K$6:$K$505,'明細入力'!$J$6:$J$505,$J10)</f>
        <v>2530000</v>
      </c>
      <c r="L10" s="390" t="n">
        <f>SUMIFS('明細入力'!$L$6:$L$505,'明細入力'!$J$6:$J$505,$J10)</f>
        <v>2810000</v>
      </c>
      <c r="M10" s="390" t="n">
        <f>L10-K10</f>
        <v>280000</v>
      </c>
      <c r="N10" s="391" t="n">
        <f>IFERROR(M10/K10,"")</f>
        <v>0.11067193675889328</v>
      </c>
      <c r="O10" s="392" t="n">
        <f>COUNTIFS('明細入力'!$J$6:$J$505,$J10,'明細入力'!$P$6:$P$505,"有利")</f>
        <v>2</v>
      </c>
      <c r="P10" s="392" t="n">
        <f>COUNTIFS('明細入力'!$J$6:$J$505,$J10,'明細入力'!$P$6:$P$505,"不利")</f>
        <v>1</v>
      </c>
      <c r="Q10" s="393" t="n">
        <f>COUNTIFS('明細入力'!$J$6:$J$505,$J10,'明細入力'!$Q$6:$Q$505,"要分析")+COUNTIFS('明細入力'!$J$6:$J$505,$J10,'明細入力'!$Q$6:$Q$505,"対応中")</f>
        <v>1</v>
      </c>
      <c r="R10" s="4"/>
      <c r="S10" s="4"/>
      <c r="T10" s="4"/>
      <c r="U10" s="4"/>
      <c r="V10" s="4"/>
      <c r="W10" s="4"/>
      <c r="X10" s="4"/>
      <c r="Y10" s="4"/>
      <c r="Z10" s="4"/>
    </row>
    <row r="11" ht="20" customHeight="true">
      <c r="A11" s="65" t="s">
        <v>134</v>
      </c>
      <c r="B11" s="390" t="n">
        <f>SUMIFS('明細入力'!$K$6:$K$505,'明細入力'!$F$6:$F$505,$A11)</f>
        <v>710000</v>
      </c>
      <c r="C11" s="390" t="n">
        <f>SUMIFS('明細入力'!$L$6:$L$505,'明細入力'!$F$6:$F$505,$A11)</f>
        <v>735000</v>
      </c>
      <c r="D11" s="390" t="n">
        <f>C11-B11</f>
        <v>25000</v>
      </c>
      <c r="E11" s="391" t="n">
        <f>IFERROR(D11/B11,"")</f>
        <v>0.035211267605633804</v>
      </c>
      <c r="F11" s="392" t="n">
        <f>COUNTIFS('明細入力'!$F$6:$F$505,$A11,'明細入力'!$P$6:$P$505,"有利")</f>
        <v>1</v>
      </c>
      <c r="G11" s="392" t="n">
        <f>COUNTIFS('明細入力'!$F$6:$F$505,$A11,'明細入力'!$P$6:$P$505,"不利")</f>
        <v>1</v>
      </c>
      <c r="H11" s="393" t="n">
        <f>COUNTIFS('明細入力'!$F$6:$F$505,$A11,'明細入力'!$Q$6:$Q$505,"要分析")+COUNTIFS('明細入力'!$F$6:$F$505,$A11,'明細入力'!$Q$6:$Q$505,"対応中")</f>
        <v>1</v>
      </c>
      <c r="I11" s="4"/>
      <c r="J11" s="65" t="s">
        <v>138</v>
      </c>
      <c r="K11" s="390" t="n">
        <f>SUMIFS('明細入力'!$K$6:$K$505,'明細入力'!$J$6:$J$505,$J11)</f>
        <v>280000</v>
      </c>
      <c r="L11" s="390" t="n">
        <f>SUMIFS('明細入力'!$L$6:$L$505,'明細入力'!$J$6:$J$505,$J11)</f>
        <v>250000</v>
      </c>
      <c r="M11" s="390" t="n">
        <f>L11-K11</f>
        <v>-30000</v>
      </c>
      <c r="N11" s="391" t="n">
        <f>IFERROR(M11/K11,"")</f>
        <v>-0.10714285714285714</v>
      </c>
      <c r="O11" s="392" t="n">
        <f>COUNTIFS('明細入力'!$J$6:$J$505,$J11,'明細入力'!$P$6:$P$505,"有利")</f>
        <v>1</v>
      </c>
      <c r="P11" s="392" t="n">
        <f>COUNTIFS('明細入力'!$J$6:$J$505,$J11,'明細入力'!$P$6:$P$505,"不利")</f>
        <v>0</v>
      </c>
      <c r="Q11" s="393" t="n">
        <f>COUNTIFS('明細入力'!$J$6:$J$505,$J11,'明細入力'!$Q$6:$Q$505,"要分析")+COUNTIFS('明細入力'!$J$6:$J$505,$J11,'明細入力'!$Q$6:$Q$505,"対応中")</f>
        <v>0</v>
      </c>
      <c r="R11" s="4"/>
      <c r="S11" s="4"/>
      <c r="T11" s="4"/>
      <c r="U11" s="4"/>
      <c r="V11" s="4"/>
      <c r="W11" s="4"/>
      <c r="X11" s="4"/>
      <c r="Y11" s="4"/>
      <c r="Z11" s="4"/>
    </row>
    <row r="12" ht="20" customHeight="true">
      <c r="A12" s="65" t="s">
        <v>144</v>
      </c>
      <c r="B12" s="390" t="n">
        <f>SUMIFS('明細入力'!$K$6:$K$505,'明細入力'!$F$6:$F$505,$A12)</f>
        <v>640000</v>
      </c>
      <c r="C12" s="390" t="n">
        <f>SUMIFS('明細入力'!$L$6:$L$505,'明細入力'!$F$6:$F$505,$A12)</f>
        <v>660000</v>
      </c>
      <c r="D12" s="390" t="n">
        <f>C12-B12</f>
        <v>20000</v>
      </c>
      <c r="E12" s="391" t="n">
        <f>IFERROR(D12/B12,"")</f>
        <v>0.03125</v>
      </c>
      <c r="F12" s="392" t="n">
        <f>COUNTIFS('明細入力'!$F$6:$F$505,$A12,'明細入力'!$P$6:$P$505,"有利")</f>
        <v>2</v>
      </c>
      <c r="G12" s="392" t="n">
        <f>COUNTIFS('明細入力'!$F$6:$F$505,$A12,'明細入力'!$P$6:$P$505,"不利")</f>
        <v>0</v>
      </c>
      <c r="H12" s="393" t="n">
        <f>COUNTIFS('明細入力'!$F$6:$F$505,$A12,'明細入力'!$Q$6:$Q$505,"要分析")+COUNTIFS('明細入力'!$F$6:$F$505,$A12,'明細入力'!$Q$6:$Q$505,"対応中")</f>
        <v>0</v>
      </c>
      <c r="I12" s="4"/>
      <c r="J12" s="68" t="s">
        <v>148</v>
      </c>
      <c r="K12" s="394" t="n">
        <f>SUMIFS('明細入力'!$K$6:$K$505,'明細入力'!$J$6:$J$505,$J12)</f>
        <v>2690000</v>
      </c>
      <c r="L12" s="394" t="n">
        <f>SUMIFS('明細入力'!$L$6:$L$505,'明細入力'!$J$6:$J$505,$J12)</f>
        <v>2670000</v>
      </c>
      <c r="M12" s="394" t="n">
        <f>L12-K12</f>
        <v>-20000</v>
      </c>
      <c r="N12" s="395" t="n">
        <f>IFERROR(M12/K12,"")</f>
        <v>-0.007434944237918215</v>
      </c>
      <c r="O12" s="396" t="n">
        <f>COUNTIFS('明細入力'!$J$6:$J$505,$J12,'明細入力'!$P$6:$P$505,"有利")</f>
        <v>4</v>
      </c>
      <c r="P12" s="396" t="n">
        <f>COUNTIFS('明細入力'!$J$6:$J$505,$J12,'明細入力'!$P$6:$P$505,"不利")</f>
        <v>2</v>
      </c>
      <c r="Q12" s="397" t="n">
        <f>COUNTIFS('明細入力'!$J$6:$J$505,$J12,'明細入力'!$Q$6:$Q$505,"要分析")+COUNTIFS('明細入力'!$J$6:$J$505,$J12,'明細入力'!$Q$6:$Q$505,"対応中")</f>
        <v>2</v>
      </c>
      <c r="R12" s="4"/>
      <c r="S12" s="4"/>
      <c r="T12" s="4"/>
      <c r="U12" s="4"/>
      <c r="V12" s="4"/>
      <c r="W12" s="4"/>
      <c r="X12" s="4"/>
      <c r="Y12" s="4"/>
      <c r="Z12" s="4"/>
    </row>
    <row r="13" ht="20" customHeight="true">
      <c r="A13" s="65" t="str">
        <v>IT部</v>
      </c>
      <c r="B13" s="390" t="n">
        <f>SUMIFS('明細入力'!$K$6:$K$505,'明細入力'!$F$6:$F$505,$A13)</f>
        <v>800000</v>
      </c>
      <c r="C13" s="390" t="n">
        <f>SUMIFS('明細入力'!$L$6:$L$505,'明細入力'!$F$6:$F$505,$A13)</f>
        <v>825000</v>
      </c>
      <c r="D13" s="390" t="n">
        <f>C13-B13</f>
        <v>25000</v>
      </c>
      <c r="E13" s="391" t="n">
        <f>IFERROR(D13/B13,"")</f>
        <v>0.03125</v>
      </c>
      <c r="F13" s="392" t="n">
        <f>COUNTIFS('明細入力'!$F$6:$F$505,$A13,'明細入力'!$P$6:$P$505,"有利")</f>
        <v>1</v>
      </c>
      <c r="G13" s="392" t="n">
        <f>COUNTIFS('明細入力'!$F$6:$F$505,$A13,'明細入力'!$P$6:$P$505,"不利")</f>
        <v>2</v>
      </c>
      <c r="H13" s="393" t="n">
        <f>COUNTIFS('明細入力'!$F$6:$F$505,$A13,'明細入力'!$Q$6:$Q$505,"要分析")+COUNTIFS('明細入力'!$F$6:$F$505,$A13,'明細入力'!$Q$6:$Q$505,"対応中")</f>
        <v>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0" customHeight="true">
      <c r="A14" s="68" t="s">
        <v>154</v>
      </c>
      <c r="B14" s="394" t="n">
        <f>SUMIFS('明細入力'!$K$6:$K$505,'明細入力'!$F$6:$F$505,$A14)</f>
        <v>1000000</v>
      </c>
      <c r="C14" s="394" t="n">
        <f>SUMIFS('明細入力'!$L$6:$L$505,'明細入力'!$F$6:$F$505,$A14)</f>
        <v>1010000</v>
      </c>
      <c r="D14" s="394" t="n">
        <f>C14-B14</f>
        <v>10000</v>
      </c>
      <c r="E14" s="395" t="n">
        <f>IFERROR(D14/B14,"")</f>
        <v>0.01</v>
      </c>
      <c r="F14" s="396" t="n">
        <f>COUNTIFS('明細入力'!$F$6:$F$505,$A14,'明細入力'!$P$6:$P$505,"有利")</f>
        <v>1</v>
      </c>
      <c r="G14" s="396" t="n">
        <f>COUNTIFS('明細入力'!$F$6:$F$505,$A14,'明細入力'!$P$6:$P$505,"不利")</f>
        <v>1</v>
      </c>
      <c r="H14" s="397" t="n">
        <f>COUNTIFS('明細入力'!$F$6:$F$505,$A14,'明細入力'!$Q$6:$Q$505,"要分析")+COUNTIFS('明細入力'!$F$6:$F$505,$A14,'明細入力'!$Q$6:$Q$505,"対応中")</f>
        <v>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0" customHeight="tru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0" customHeight="tru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0" customHeight="tru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0" customHeight="true">
      <c r="A18" s="21" t="s">
        <v>260</v>
      </c>
      <c r="B18" s="22" t="str">
        <v>プロジェクト/原価センター集計</v>
      </c>
      <c r="C18" s="22" t="str">
        <v>プロジェクト/原価センター集計</v>
      </c>
      <c r="D18" s="22" t="str">
        <v>プロジェクト/原価センター集計</v>
      </c>
      <c r="E18" s="22" t="str">
        <v>プロジェクト/原価センター集計</v>
      </c>
      <c r="F18" s="22" t="str">
        <v>プロジェクト/原価センター集計</v>
      </c>
      <c r="G18" s="22" t="str">
        <v>プロジェクト/原価センター集計</v>
      </c>
      <c r="H18" s="23" t="str">
        <v>プロジェクト/原価センター集計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0" customHeight="tru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0" customHeight="true">
      <c r="A20" s="40" t="s">
        <v>85</v>
      </c>
      <c r="B20" s="41" t="s">
        <v>254</v>
      </c>
      <c r="C20" s="41" t="s">
        <v>255</v>
      </c>
      <c r="D20" s="41" t="s">
        <v>256</v>
      </c>
      <c r="E20" s="41" t="s">
        <v>172</v>
      </c>
      <c r="F20" s="41" t="s">
        <v>257</v>
      </c>
      <c r="G20" s="41" t="s">
        <v>258</v>
      </c>
      <c r="H20" s="42" t="s">
        <v>259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0" customHeight="true">
      <c r="A21" s="62" t="s">
        <v>97</v>
      </c>
      <c r="B21" s="386" t="n">
        <f>SUMIFS('明細入力'!$K$6:$K$505,'明細入力'!$G$6:$G$505,$A21)</f>
        <v>6270000</v>
      </c>
      <c r="C21" s="386" t="n">
        <f>SUMIFS('明細入力'!$L$6:$L$505,'明細入力'!$G$6:$G$505,$A21)</f>
        <v>6395000</v>
      </c>
      <c r="D21" s="386" t="n">
        <f>C21-B21</f>
        <v>125000</v>
      </c>
      <c r="E21" s="387" t="n">
        <f>IFERROR(D21/B21,"")</f>
        <v>0.019936204146730464</v>
      </c>
      <c r="F21" s="388" t="n">
        <f>COUNTIFS('明細入力'!$G$6:$G$505,$A21,'明細入力'!$P$6:$P$505,"有利")</f>
        <v>4</v>
      </c>
      <c r="G21" s="388" t="n">
        <f>COUNTIFS('明細入力'!$G$6:$G$505,$A21,'明細入力'!$P$6:$P$505,"不利")</f>
        <v>5</v>
      </c>
      <c r="H21" s="389" t="n">
        <f>COUNTIFS('明細入力'!$G$6:$G$505,$A21,'明細入力'!$Q$6:$Q$505,"要分析")+COUNTIFS('明細入力'!$G$6:$G$505,$A21,'明細入力'!$Q$6:$Q$505,"対応中")</f>
        <v>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0" customHeight="true">
      <c r="A22" s="65" t="s">
        <v>106</v>
      </c>
      <c r="B22" s="390" t="n">
        <f>SUMIFS('明細入力'!$K$6:$K$505,'明細入力'!$G$6:$G$505,$A22)</f>
        <v>240000</v>
      </c>
      <c r="C22" s="390" t="n">
        <f>SUMIFS('明細入力'!$L$6:$L$505,'明細入力'!$G$6:$G$505,$A22)</f>
        <v>245000</v>
      </c>
      <c r="D22" s="390" t="n">
        <f>C22-B22</f>
        <v>5000</v>
      </c>
      <c r="E22" s="391" t="n">
        <f>IFERROR(D22/B22,"")</f>
        <v>0.020833333333333332</v>
      </c>
      <c r="F22" s="392" t="n">
        <f>COUNTIFS('明細入力'!$G$6:$G$505,$A22,'明細入力'!$P$6:$P$505,"有利")</f>
        <v>0</v>
      </c>
      <c r="G22" s="392" t="n">
        <f>COUNTIFS('明細入力'!$G$6:$G$505,$A22,'明細入力'!$P$6:$P$505,"不利")</f>
        <v>1</v>
      </c>
      <c r="H22" s="393" t="n">
        <f>COUNTIFS('明細入力'!$G$6:$G$505,$A22,'明細入力'!$Q$6:$Q$505,"要分析")+COUNTIFS('明細入力'!$G$6:$G$505,$A22,'明細入力'!$Q$6:$Q$505,"対応中")</f>
        <v>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0" customHeight="true">
      <c r="A23" s="65" t="s">
        <v>117</v>
      </c>
      <c r="B23" s="390" t="n">
        <f>SUMIFS('明細入力'!$K$6:$K$505,'明細入力'!$G$6:$G$505,$A23)</f>
        <v>2360000</v>
      </c>
      <c r="C23" s="390" t="n">
        <f>SUMIFS('明細入力'!$L$6:$L$505,'明細入力'!$G$6:$G$505,$A23)</f>
        <v>2535000</v>
      </c>
      <c r="D23" s="390" t="n">
        <f>C23-B23</f>
        <v>175000</v>
      </c>
      <c r="E23" s="391" t="n">
        <f>IFERROR(D23/B23,"")</f>
        <v>0.07415254237288135</v>
      </c>
      <c r="F23" s="392" t="n">
        <f>COUNTIFS('明細入力'!$G$6:$G$505,$A23,'明細入力'!$P$6:$P$505,"有利")</f>
        <v>3</v>
      </c>
      <c r="G23" s="392" t="n">
        <f>COUNTIFS('明細入力'!$G$6:$G$505,$A23,'明細入力'!$P$6:$P$505,"不利")</f>
        <v>1</v>
      </c>
      <c r="H23" s="393" t="n">
        <f>COUNTIFS('明細入力'!$G$6:$G$505,$A23,'明細入力'!$Q$6:$Q$505,"要分析")+COUNTIFS('明細入力'!$G$6:$G$505,$A23,'明細入力'!$Q$6:$Q$505,"対応中")</f>
        <v>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0" customHeight="true">
      <c r="A24" s="65" t="s">
        <v>126</v>
      </c>
      <c r="B24" s="390" t="n">
        <f>SUMIFS('明細入力'!$K$6:$K$505,'明細入力'!$G$6:$G$505,$A24)</f>
        <v>1620000</v>
      </c>
      <c r="C24" s="390" t="n">
        <f>SUMIFS('明細入力'!$L$6:$L$505,'明細入力'!$G$6:$G$505,$A24)</f>
        <v>1750000</v>
      </c>
      <c r="D24" s="390" t="n">
        <f>C24-B24</f>
        <v>130000</v>
      </c>
      <c r="E24" s="391" t="n">
        <f>IFERROR(D24/B24,"")</f>
        <v>0.08024691358024691</v>
      </c>
      <c r="F24" s="392" t="n">
        <f>COUNTIFS('明細入力'!$G$6:$G$505,$A24,'明細入力'!$P$6:$P$505,"有利")</f>
        <v>2</v>
      </c>
      <c r="G24" s="392" t="n">
        <f>COUNTIFS('明細入力'!$G$6:$G$505,$A24,'明細入力'!$P$6:$P$505,"不利")</f>
        <v>1</v>
      </c>
      <c r="H24" s="393" t="n">
        <f>COUNTIFS('明細入力'!$G$6:$G$505,$A24,'明細入力'!$Q$6:$Q$505,"要分析")+COUNTIFS('明細入力'!$G$6:$G$505,$A24,'明細入力'!$Q$6:$Q$505,"対応中")</f>
        <v>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0" customHeight="true">
      <c r="A25" s="65" t="s">
        <v>135</v>
      </c>
      <c r="B25" s="390" t="n">
        <f>SUMIFS('明細入力'!$K$6:$K$505,'明細入力'!$G$6:$G$505,$A25)</f>
        <v>560000</v>
      </c>
      <c r="C25" s="390" t="n">
        <f>SUMIFS('明細入力'!$L$6:$L$505,'明細入力'!$G$6:$G$505,$A25)</f>
        <v>580000</v>
      </c>
      <c r="D25" s="390" t="n">
        <f>C25-B25</f>
        <v>20000</v>
      </c>
      <c r="E25" s="391" t="n">
        <f>IFERROR(D25/B25,"")</f>
        <v>0.03571428571428571</v>
      </c>
      <c r="F25" s="392" t="n">
        <f>COUNTIFS('明細入力'!$G$6:$G$505,$A25,'明細入力'!$P$6:$P$505,"有利")</f>
        <v>1</v>
      </c>
      <c r="G25" s="392" t="n">
        <f>COUNTIFS('明細入力'!$G$6:$G$505,$A25,'明細入力'!$P$6:$P$505,"不利")</f>
        <v>1</v>
      </c>
      <c r="H25" s="393" t="n">
        <f>COUNTIFS('明細入力'!$G$6:$G$505,$A25,'明細入力'!$Q$6:$Q$505,"要分析")+COUNTIFS('明細入力'!$G$6:$G$505,$A25,'明細入力'!$Q$6:$Q$505,"対応中")</f>
        <v>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0" customHeight="true">
      <c r="A26" s="65" t="s">
        <v>145</v>
      </c>
      <c r="B26" s="390" t="n">
        <f>SUMIFS('明細入力'!$K$6:$K$505,'明細入力'!$G$6:$G$505,$A26)</f>
        <v>1000000</v>
      </c>
      <c r="C26" s="390" t="n">
        <f>SUMIFS('明細入力'!$L$6:$L$505,'明細入力'!$G$6:$G$505,$A26)</f>
        <v>950000</v>
      </c>
      <c r="D26" s="390" t="n">
        <f>C26-B26</f>
        <v>-50000</v>
      </c>
      <c r="E26" s="391" t="n">
        <f>IFERROR(D26/B26,"")</f>
        <v>-0.05</v>
      </c>
      <c r="F26" s="392" t="n">
        <f>COUNTIFS('明細入力'!$G$6:$G$505,$A26,'明細入力'!$P$6:$P$505,"有利")</f>
        <v>1</v>
      </c>
      <c r="G26" s="392" t="n">
        <f>COUNTIFS('明細入力'!$G$6:$G$505,$A26,'明細入力'!$P$6:$P$505,"不利")</f>
        <v>0</v>
      </c>
      <c r="H26" s="393" t="n">
        <f>COUNTIFS('明細入力'!$G$6:$G$505,$A26,'明細入力'!$Q$6:$Q$505,"要分析")+COUNTIFS('明細入力'!$G$6:$G$505,$A26,'明細入力'!$Q$6:$Q$505,"対応中")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0" customHeight="true">
      <c r="A27" s="65" t="s">
        <v>151</v>
      </c>
      <c r="B27" s="390" t="n">
        <f>SUMIFS('明細入力'!$K$6:$K$505,'明細入力'!$G$6:$G$505,$A27)</f>
        <v>140000</v>
      </c>
      <c r="C27" s="390" t="n">
        <f>SUMIFS('明細入力'!$L$6:$L$505,'明細入力'!$G$6:$G$505,$A27)</f>
        <v>130000</v>
      </c>
      <c r="D27" s="390" t="n">
        <f>C27-B27</f>
        <v>-10000</v>
      </c>
      <c r="E27" s="391" t="n">
        <f>IFERROR(D27/B27,"")</f>
        <v>-0.07142857142857142</v>
      </c>
      <c r="F27" s="392" t="n">
        <f>COUNTIFS('明細入力'!$G$6:$G$505,$A27,'明細入力'!$P$6:$P$505,"有利")</f>
        <v>1</v>
      </c>
      <c r="G27" s="392" t="n">
        <f>COUNTIFS('明細入力'!$G$6:$G$505,$A27,'明細入力'!$P$6:$P$505,"不利")</f>
        <v>0</v>
      </c>
      <c r="H27" s="393" t="n">
        <f>COUNTIFS('明細入力'!$G$6:$G$505,$A27,'明細入力'!$Q$6:$Q$505,"要分析")+COUNTIFS('明細入力'!$G$6:$G$505,$A27,'明細入力'!$Q$6:$Q$505,"対応中")</f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0" customHeight="true">
      <c r="A28" s="68" t="s">
        <v>155</v>
      </c>
      <c r="B28" s="394" t="n">
        <f>SUMIFS('明細入力'!$K$6:$K$505,'明細入力'!$G$6:$G$505,$A28)</f>
        <v>1210000</v>
      </c>
      <c r="C28" s="394" t="n">
        <f>SUMIFS('明細入力'!$L$6:$L$505,'明細入力'!$G$6:$G$505,$A28)</f>
        <v>1265000</v>
      </c>
      <c r="D28" s="394" t="n">
        <f>C28-B28</f>
        <v>55000</v>
      </c>
      <c r="E28" s="395" t="n">
        <f>IFERROR(D28/B28,"")</f>
        <v>0.045454545454545456</v>
      </c>
      <c r="F28" s="396" t="n">
        <f>COUNTIFS('明細入力'!$G$6:$G$505,$A28,'明細入力'!$P$6:$P$505,"有利")</f>
        <v>2</v>
      </c>
      <c r="G28" s="396" t="n">
        <f>COUNTIFS('明細入力'!$G$6:$G$505,$A28,'明細入力'!$P$6:$P$505,"不利")</f>
        <v>1</v>
      </c>
      <c r="H28" s="397" t="n">
        <f>COUNTIFS('明細入力'!$G$6:$G$505,$A28,'明細入力'!$Q$6:$Q$505,"要分析")+COUNTIFS('明細入力'!$G$6:$G$505,$A28,'明細入力'!$Q$6:$Q$505,"対応中")</f>
        <v>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0" customHeight="tru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0" customHeight="tru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0" customHeight="tru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0" customHeight="tru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0" customHeight="tru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0" customHeight="tru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0" customHeight="tru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0" customHeight="tru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0" customHeight="tru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0" customHeight="tru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0" customHeight="tru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0" customHeight="tru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</sheetData>
  <mergeCells count="5">
    <mergeCell ref="A1:H1"/>
    <mergeCell ref="A2:H2"/>
    <mergeCell ref="A4:H4"/>
    <mergeCell ref="A18:H18"/>
    <mergeCell ref="J4:Q4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935646a6eec24ac2"/>
    <tablePart r:id="R1eb309368c2e41ae"/>
    <tablePart r:id="R178a455bcad74502"/>
  </tableParts>
</worksheet>
</file>