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sheets>
    <sheet name="使い方" sheetId="1" r:id="rId1" state="visible"/>
    <sheet name="ダッシュボード" sheetId="2" r:id="rId2" state="visible"/>
    <sheet name="修繕依頼" sheetId="3" r:id="rId3" state="visible"/>
    <sheet name="点検結果" sheetId="4" r:id="rId4" state="visible"/>
    <sheet name="対応状況" sheetId="5" r:id="rId5" state="visible"/>
    <sheet name="完了履歴" sheetId="6" r:id="rId6" state="visible"/>
    <sheet name="基本設定" sheetId="7" r:id="rId7" state="visible"/>
  </sheets>
  <definedNames/>
</workbook>
</file>

<file path=xl/sharedStrings.xml><?xml version="1.0" encoding="utf-8"?>
<sst xmlns="http://schemas.openxmlformats.org/spreadsheetml/2006/main" count="4" uniqueCount="4">
  <si>
    <t>施設修繕受付・完了確認テンプレート</t>
  </si>
  <si>
    <t>施設修繕受付・完了確認ダッシュボード</t>
  </si>
  <si>
    <t>施設修繕受付記録</t>
  </si>
  <si>
    <t>完了確認履歴</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</si>
</sst>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2">
    <numFmt numFmtId="164" formatCode="yyyy-mm-dd hh:mm"/>
    <numFmt numFmtId="165" formatCode="0.0"/>
  </numFmts>
  <fonts count="11">
    <font>
      <sz val="11"/>
      <name val="Carlito"/>
    </font>
    <font>
      <b val="1"/>
      <sz val="18"/>
      <color rgb="00FFFFFF"/>
      <name val="Carlito"/>
    </font>
    <font>
      <sz val="10"/>
      <color rgb="000F172A"/>
      <name val="Carlito"/>
    </font>
    <font>
      <b val="1"/>
      <sz val="11"/>
      <name val="Carlito"/>
    </font>
    <font>
      <sz val="11"/>
      <color rgb="00334155"/>
      <name val="Carlito"/>
    </font>
    <font>
      <b val="1"/>
      <sz val="11"/>
      <color rgb="00FFFFFF"/>
      <name val="Carlito"/>
    </font>
    <font>
      <sz val="10"/>
      <name val="Carlito"/>
    </font>
    <font>
      <b val="1"/>
      <sz val="10"/>
      <color rgb="00FFFFFF"/>
      <name val="Carlito"/>
    </font>
    <font>
      <b val="1"/>
      <sz val="10"/>
      <name val="Carlito"/>
    </font>
    <font>
      <b val="1"/>
      <sz val="16"/>
      <color rgb="000F766E"/>
      <name val="Carlito"/>
    </font>
    <font>
      <b val="1"/>
      <sz val="16"/>
      <color rgb="00B91C1C"/>
      <name val="Carlito"/>
    </font>
  </fonts>
  <fills count="8">
    <fill>
      <patternFill/>
    </fill>
    <fill>
      <patternFill patternType="gray125"/>
    </fill>
    <fill>
      <patternFill patternType="solid">
        <fgColor rgb="000F766E"/>
      </patternFill>
    </fill>
    <fill>
      <patternFill patternType="solid">
        <fgColor rgb="00E6FFFA"/>
      </patternFill>
    </fill>
    <fill>
      <patternFill patternType="solid">
        <fgColor rgb="00CCFBF1"/>
      </patternFill>
    </fill>
    <fill>
      <patternFill patternType="solid">
        <fgColor rgb="00FFFFFF"/>
      </patternFill>
    </fill>
    <fill>
      <patternFill patternType="solid">
        <fgColor rgb="00115E59"/>
      </patternFill>
    </fill>
    <fill>
      <patternFill patternType="solid">
        <fgColor rgb="00F1F5F9"/>
      </patternFill>
    </fill>
  </fills>
  <borders count="2">
    <border/>
    <border/>
  </borders>
  <cellStyleXfs count="1">
    <xf numFmtId="0" fontId="0" fillId="0" borderId="1"/>
  </cellStyleXfs>
  <cellXfs count="131">
    <xf numFmtId="0" fontId="0" fillId="0" borderId="0" xfId="0" quotePrefix="false" pivotButton="false"/>
    <xf numFmtId="0" fontId="0" fillId="0" borderId="1" xfId="0" quotePrefix="false" pivotButton="false"/>
    <xf numFmtId="0" fontId="0" fillId="2" borderId="0" xfId="0" quotePrefix="false" pivotButton="false"/>
    <xf numFmtId="0" fontId="1" fillId="2" borderId="0" xfId="0" quotePrefix="false" pivotButton="false"/>
    <xf numFmtId="0" fontId="1" fillId="2" borderId="0" xfId="0" quotePrefix="false" pivotButton="false" applyAlignment="true">
      <alignment horizontal="left"/>
    </xf>
    <xf numFmtId="0" fontId="1" fillId="2" borderId="0" xfId="0" quotePrefix="false" pivotButton="false" applyAlignment="true">
      <alignment horizontal="left" vertical="center"/>
    </xf>
    <xf numFmtId="0" fontId="0" fillId="2" borderId="1" xfId="0" quotePrefix="false" pivotButton="false"/>
    <xf numFmtId="0" fontId="1" fillId="2" borderId="1" xfId="0" quotePrefix="false" pivotButton="false"/>
    <xf numFmtId="0" fontId="1" fillId="2" borderId="1" xfId="0" quotePrefix="false" pivotButton="false" applyAlignment="true">
      <alignment horizontal="left"/>
    </xf>
    <xf numFmtId="0" fontId="1" fillId="2" borderId="1" xfId="0" quotePrefix="false" pivotButton="false" applyAlignment="true">
      <alignment horizontal="left" vertical="center"/>
    </xf>
    <xf numFmtId="0" fontId="0" fillId="3" borderId="0" xfId="0" quotePrefix="false" pivotButton="false"/>
    <xf numFmtId="0" fontId="2" fillId="3" borderId="0" xfId="0" quotePrefix="false" pivotButton="false"/>
    <xf numFmtId="0" fontId="2" fillId="3" borderId="0" xfId="0" quotePrefix="false" pivotButton="false" applyAlignment="true">
      <alignment wrapText="true"/>
    </xf>
    <xf numFmtId="0" fontId="2" fillId="3" borderId="0" xfId="0" quotePrefix="false" pivotButton="false" applyAlignment="true">
      <alignment horizontal="left" wrapText="true"/>
    </xf>
    <xf numFmtId="0" fontId="2" fillId="3" borderId="0" xfId="0" quotePrefix="false" pivotButton="false" applyAlignment="true">
      <alignment horizontal="left" vertical="center" wrapText="true"/>
    </xf>
    <xf numFmtId="0" fontId="0" fillId="3" borderId="1" xfId="0" quotePrefix="false" pivotButton="false"/>
    <xf numFmtId="0" fontId="2" fillId="3" borderId="1" xfId="0" quotePrefix="false" pivotButton="false"/>
    <xf numFmtId="0" fontId="2" fillId="3" borderId="1" xfId="0" quotePrefix="false" pivotButton="false" applyAlignment="true">
      <alignment wrapText="true"/>
    </xf>
    <xf numFmtId="0" fontId="2" fillId="3" borderId="1" xfId="0" quotePrefix="false" pivotButton="false" applyAlignment="true">
      <alignment horizontal="left" wrapText="true"/>
    </xf>
    <xf numFmtId="0" fontId="2" fillId="3" borderId="1" xfId="0" quotePrefix="false" pivotButton="false" applyAlignment="true">
      <alignment horizontal="left" vertical="center" wrapText="true"/>
    </xf>
    <xf numFmtId="0" fontId="0" fillId="4" borderId="0" xfId="0" quotePrefix="false" pivotButton="false"/>
    <xf numFmtId="0" fontId="3" fillId="4" borderId="0" xfId="0" quotePrefix="false" pivotButton="false"/>
    <xf numFmtId="0" fontId="3" fillId="4" borderId="0" xfId="0" quotePrefix="false" pivotButton="false" applyAlignment="true">
      <alignment horizontal="right"/>
    </xf>
    <xf numFmtId="0" fontId="0" fillId="4" borderId="1" xfId="0" quotePrefix="false" pivotButton="false"/>
    <xf numFmtId="0" fontId="3" fillId="4" borderId="1" xfId="0" quotePrefix="false" pivotButton="false"/>
    <xf numFmtId="0" fontId="3" fillId="4" borderId="1" xfId="0" quotePrefix="false" pivotButton="false" applyAlignment="true">
      <alignment horizontal="right"/>
    </xf>
    <xf numFmtId="0" fontId="0" fillId="5" borderId="0" xfId="0" quotePrefix="false" pivotButton="false"/>
    <xf numFmtId="0" fontId="4" fillId="5" borderId="0" xfId="0" quotePrefix="false" pivotButton="false"/>
    <xf numFmtId="0" fontId="0" fillId="5" borderId="1" xfId="0" quotePrefix="false" pivotButton="false"/>
    <xf numFmtId="0" fontId="4" fillId="5" borderId="1" xfId="0" quotePrefix="false" pivotButton="false"/>
    <xf numFmtId="0" fontId="4" fillId="5" borderId="0" xfId="0" quotePrefix="false" pivotButton="false" applyAlignment="true">
      <alignment wrapText="true"/>
    </xf>
    <xf numFmtId="0" fontId="4" fillId="5" borderId="1" xfId="0" quotePrefix="false" pivotButton="false" applyAlignment="true">
      <alignment wrapText="true"/>
    </xf>
    <xf numFmtId="0" fontId="0" fillId="6" borderId="0" xfId="0" quotePrefix="false" pivotButton="false"/>
    <xf numFmtId="0" fontId="5" fillId="6" borderId="0" xfId="0" quotePrefix="false" pivotButton="false"/>
    <xf numFmtId="0" fontId="5" fillId="6" borderId="0" xfId="0" quotePrefix="false" pivotButton="false" applyAlignment="true">
      <alignment horizontal="center"/>
    </xf>
    <xf numFmtId="0" fontId="0" fillId="6" borderId="1" xfId="0" quotePrefix="false" pivotButton="false"/>
    <xf numFmtId="0" fontId="5" fillId="6" borderId="1" xfId="0" quotePrefix="false" pivotButton="false"/>
    <xf numFmtId="0" fontId="5" fillId="6" borderId="1" xfId="0" quotePrefix="false" pivotButton="false" applyAlignment="true">
      <alignment horizontal="center"/>
    </xf>
    <xf numFmtId="0" fontId="6" fillId="5" borderId="0" xfId="0" quotePrefix="false" pivotButton="false"/>
    <xf numFmtId="0" fontId="6" fillId="5" borderId="0" xfId="0" quotePrefix="false" pivotButton="false" applyAlignment="true">
      <alignment wrapText="true"/>
    </xf>
    <xf numFmtId="0" fontId="6" fillId="5" borderId="1" xfId="0" quotePrefix="false" pivotButton="false"/>
    <xf numFmtId="0" fontId="6" fillId="5" borderId="1" xfId="0" quotePrefix="false" pivotButton="false" applyAlignment="true">
      <alignment wrapText="true"/>
    </xf>
    <xf numFmtId="1" fontId="0" fillId="0" borderId="0" xfId="0" quotePrefix="false" pivotButton="false"/>
    <xf numFmtId="1" fontId="0" fillId="0" borderId="1" xfId="0" quotePrefix="false" pivotButton="false"/>
    <xf numFmtId="1" fontId="0" fillId="5" borderId="0" xfId="0" quotePrefix="false" pivotButton="false"/>
    <xf numFmtId="1" fontId="6" fillId="5" borderId="0" xfId="0" quotePrefix="false" pivotButton="false"/>
    <xf numFmtId="1" fontId="0" fillId="5" borderId="1" xfId="0" quotePrefix="false" pivotButton="false"/>
    <xf numFmtId="1" fontId="6" fillId="5" borderId="1" xfId="0" quotePrefix="false" pivotButton="false"/>
    <xf numFmtId="0" fontId="7" fillId="6" borderId="0" xfId="0" quotePrefix="false" pivotButton="false"/>
    <xf numFmtId="0" fontId="7" fillId="6" borderId="0" xfId="0" quotePrefix="false" pivotButton="false" applyAlignment="true">
      <alignment wrapText="true"/>
    </xf>
    <xf numFmtId="0" fontId="7" fillId="6" borderId="0" xfId="0" quotePrefix="false" pivotButton="false" applyAlignment="true">
      <alignment horizontal="center" wrapText="true"/>
    </xf>
    <xf numFmtId="0" fontId="7" fillId="6" borderId="0" xfId="0" quotePrefix="false" pivotButton="false" applyAlignment="true">
      <alignment horizontal="center" vertical="center" wrapText="true"/>
    </xf>
    <xf numFmtId="0" fontId="7" fillId="6" borderId="1" xfId="0" quotePrefix="false" pivotButton="false"/>
    <xf numFmtId="0" fontId="7" fillId="6" borderId="1" xfId="0" quotePrefix="false" pivotButton="false" applyAlignment="true">
      <alignment wrapText="true"/>
    </xf>
    <xf numFmtId="0" fontId="7" fillId="6" borderId="1" xfId="0" quotePrefix="false" pivotButton="false" applyAlignment="true">
      <alignment horizontal="center" wrapText="true"/>
    </xf>
    <xf numFmtId="0" fontId="7" fillId="6" borderId="1" xfId="0" quotePrefix="false" pivotButton="false" applyAlignment="true">
      <alignment horizontal="center" vertical="center" wrapText="true"/>
    </xf>
    <xf numFmtId="0" fontId="6" fillId="5" borderId="0" xfId="0" quotePrefix="false" pivotButton="false" applyAlignment="true">
      <alignment vertical="top" wrapText="true"/>
    </xf>
    <xf numFmtId="0" fontId="6" fillId="5" borderId="1" xfId="0" quotePrefix="false" pivotButton="false" applyAlignment="true">
      <alignment vertical="top" wrapText="true"/>
    </xf>
    <xf numFmtId="0" fontId="2" fillId="0" borderId="0" xfId="0" quotePrefix="false" pivotButton="false"/>
    <xf numFmtId="0" fontId="2" fillId="0" borderId="0" xfId="0" quotePrefix="false" pivotButton="false" applyAlignment="true">
      <alignment wrapText="true"/>
    </xf>
    <xf numFmtId="0" fontId="2" fillId="0" borderId="0" xfId="0" quotePrefix="false" pivotButton="false" applyAlignment="true">
      <alignment vertical="top" wrapText="true"/>
    </xf>
    <xf numFmtId="0" fontId="2" fillId="0" borderId="1" xfId="0" quotePrefix="false" pivotButton="false"/>
    <xf numFmtId="0" fontId="2" fillId="0" borderId="1" xfId="0" quotePrefix="false" pivotButton="false" applyAlignment="true">
      <alignment wrapText="true"/>
    </xf>
    <xf numFmtId="0" fontId="2" fillId="0" borderId="1" xfId="0" quotePrefix="false" pivotButton="false" applyAlignment="true">
      <alignment vertical="top" wrapText="true"/>
    </xf>
    <xf numFmtId="0" fontId="2" fillId="7" borderId="0" xfId="0" quotePrefix="false" pivotButton="false" applyAlignment="true">
      <alignment vertical="top" wrapText="true"/>
    </xf>
    <xf numFmtId="0" fontId="2" fillId="7" borderId="1" xfId="0" quotePrefix="false" pivotButton="false" applyAlignment="true">
      <alignment vertical="top" wrapText="true"/>
    </xf>
    <xf numFmtId="164" fontId="2" fillId="0" borderId="0" xfId="0" quotePrefix="false" pivotButton="false" applyAlignment="true">
      <alignment vertical="top" wrapText="true"/>
    </xf>
    <xf numFmtId="164" fontId="2" fillId="0" borderId="1" xfId="0" quotePrefix="false" pivotButton="false" applyAlignment="true">
      <alignment vertical="top" wrapText="true"/>
    </xf>
    <xf numFmtId="164" fontId="2" fillId="7" borderId="0" xfId="0" quotePrefix="false" pivotButton="false" applyAlignment="true">
      <alignment vertical="top" wrapText="true"/>
    </xf>
    <xf numFmtId="164" fontId="2" fillId="7" borderId="1" xfId="0" quotePrefix="false" pivotButton="false" applyAlignment="true">
      <alignment vertical="top" wrapText="true"/>
    </xf>
    <xf numFmtId="165" fontId="2" fillId="7" borderId="0" xfId="0" quotePrefix="false" pivotButton="false" applyAlignment="true">
      <alignment vertical="top" wrapText="true"/>
    </xf>
    <xf numFmtId="165" fontId="2" fillId="7" borderId="1" xfId="0" quotePrefix="false" pivotButton="false" applyAlignment="true">
      <alignment vertical="top" wrapText="true"/>
    </xf>
    <xf numFmtId="165" fontId="2" fillId="0" borderId="0" xfId="0" quotePrefix="false" pivotButton="false" applyAlignment="true">
      <alignment vertical="top" wrapText="true"/>
    </xf>
    <xf numFmtId="165" fontId="2" fillId="0" borderId="1" xfId="0" quotePrefix="false" pivotButton="false" applyAlignment="true">
      <alignment vertical="top" wrapText="true"/>
    </xf>
    <xf numFmtId="0" fontId="7" fillId="6" borderId="0" xfId="0" quotePrefix="false" pivotButton="false" applyAlignment="true">
      <alignment horizontal="center" vertical="top" wrapText="true"/>
    </xf>
    <xf numFmtId="0" fontId="7" fillId="6" borderId="1" xfId="0" quotePrefix="false" pivotButton="false" applyAlignment="true">
      <alignment horizontal="center" vertical="top" wrapText="true"/>
    </xf>
    <xf numFmtId="0" fontId="8" fillId="4" borderId="0" xfId="0" quotePrefix="false" pivotButton="false"/>
    <xf numFmtId="0" fontId="8" fillId="4" borderId="0" xfId="0" quotePrefix="false" pivotButton="false" applyAlignment="true">
      <alignment horizontal="right"/>
    </xf>
    <xf numFmtId="0" fontId="8" fillId="4" borderId="1" xfId="0" quotePrefix="false" pivotButton="false"/>
    <xf numFmtId="0" fontId="8" fillId="4" borderId="1" xfId="0" quotePrefix="false" pivotButton="false" applyAlignment="true">
      <alignment horizontal="right"/>
    </xf>
    <xf numFmtId="0" fontId="9" fillId="5" borderId="0" xfId="0" quotePrefix="false" pivotButton="false"/>
    <xf numFmtId="0" fontId="9" fillId="5" borderId="0" xfId="0" quotePrefix="false" pivotButton="false" applyAlignment="true">
      <alignment horizontal="center"/>
    </xf>
    <xf numFmtId="0" fontId="9" fillId="5" borderId="1" xfId="0" quotePrefix="false" pivotButton="false"/>
    <xf numFmtId="0" fontId="9" fillId="5" borderId="1" xfId="0" quotePrefix="false" pivotButton="false" applyAlignment="true">
      <alignment horizontal="center"/>
    </xf>
    <xf numFmtId="165" fontId="9" fillId="5" borderId="0" xfId="0" quotePrefix="false" pivotButton="false" applyAlignment="true">
      <alignment horizontal="center"/>
    </xf>
    <xf numFmtId="165" fontId="9" fillId="5" borderId="1" xfId="0" quotePrefix="false" pivotButton="false" applyAlignment="true">
      <alignment horizontal="center"/>
    </xf>
    <xf numFmtId="165" fontId="8" fillId="4" borderId="0" xfId="0" quotePrefix="false" pivotButton="false" applyAlignment="true">
      <alignment horizontal="right"/>
    </xf>
    <xf numFmtId="165" fontId="8" fillId="4" borderId="1" xfId="0" quotePrefix="false" pivotButton="false" applyAlignment="true">
      <alignment horizontal="right"/>
    </xf>
    <xf numFmtId="0" fontId="1" fillId="2" borderId="0" xfId="0" quotePrefix="false" pivotButton="false" applyAlignment="true">
      <alignment horizontal="left" vertical="top"/>
    </xf>
    <xf numFmtId="0" fontId="2" fillId="3" borderId="0" xfId="0" quotePrefix="false" pivotButton="false" applyAlignment="true">
      <alignment horizontal="left" vertical="top" wrapText="true"/>
    </xf>
    <xf numFmtId="0" fontId="1" fillId="2" borderId="1" xfId="0" quotePrefix="false" pivotButton="false" applyAlignment="true">
      <alignment horizontal="left" vertical="top"/>
    </xf>
    <xf numFmtId="0" fontId="2" fillId="3" borderId="1" xfId="0" quotePrefix="false" pivotButton="false" applyAlignment="true">
      <alignment horizontal="left" vertical="top" wrapText="true"/>
    </xf>
    <xf numFmtId="0" fontId="0" fillId="0" borderId="0" xfId="0" quotePrefix="false" pivotButton="false" applyAlignment="true">
      <alignment vertical="top"/>
    </xf>
    <xf numFmtId="0" fontId="3" fillId="4" borderId="0" xfId="0" quotePrefix="false" pivotButton="false" applyAlignment="true">
      <alignment horizontal="right" vertical="top"/>
    </xf>
    <xf numFmtId="0" fontId="4" fillId="5" borderId="0" xfId="0" quotePrefix="false" pivotButton="false" applyAlignment="true">
      <alignment vertical="top"/>
    </xf>
    <xf numFmtId="0" fontId="4" fillId="5" borderId="0" xfId="0" quotePrefix="false" pivotButton="false" applyAlignment="true">
      <alignment vertical="top" wrapText="true"/>
    </xf>
    <xf numFmtId="0" fontId="5" fillId="6" borderId="0" xfId="0" quotePrefix="false" pivotButton="false" applyAlignment="true">
      <alignment horizontal="center" vertical="top"/>
    </xf>
    <xf numFmtId="0" fontId="6" fillId="5" borderId="0" xfId="0" quotePrefix="false" pivotButton="false" applyAlignment="true">
      <alignment vertical="top"/>
    </xf>
    <xf numFmtId="1" fontId="6" fillId="5" borderId="0" xfId="0" quotePrefix="false" pivotButton="false" applyAlignment="true">
      <alignment vertical="top"/>
    </xf>
    <xf numFmtId="0" fontId="0" fillId="0" borderId="1" xfId="0" quotePrefix="false" pivotButton="false" applyAlignment="true">
      <alignment vertical="top"/>
    </xf>
    <xf numFmtId="0" fontId="3" fillId="4" borderId="1" xfId="0" quotePrefix="false" pivotButton="false" applyAlignment="true">
      <alignment horizontal="right" vertical="top"/>
    </xf>
    <xf numFmtId="0" fontId="4" fillId="5" borderId="1" xfId="0" quotePrefix="false" pivotButton="false" applyAlignment="true">
      <alignment vertical="top"/>
    </xf>
    <xf numFmtId="0" fontId="4" fillId="5" borderId="1" xfId="0" quotePrefix="false" pivotButton="false" applyAlignment="true">
      <alignment vertical="top" wrapText="true"/>
    </xf>
    <xf numFmtId="0" fontId="5" fillId="6" borderId="1" xfId="0" quotePrefix="false" pivotButton="false" applyAlignment="true">
      <alignment horizontal="center" vertical="top"/>
    </xf>
    <xf numFmtId="0" fontId="6" fillId="5" borderId="1" xfId="0" quotePrefix="false" pivotButton="false" applyAlignment="true">
      <alignment vertical="top"/>
    </xf>
    <xf numFmtId="1" fontId="6" fillId="5" borderId="1" xfId="0" quotePrefix="false" pivotButton="false" applyAlignment="true">
      <alignment vertical="top"/>
    </xf>
    <xf numFmtId="0" fontId="5" fillId="6" borderId="0" xfId="0" quotePrefix="false" pivotButton="false" applyAlignment="true">
      <alignment vertical="top"/>
    </xf>
    <xf numFmtId="0" fontId="5" fillId="6" borderId="1" xfId="0" quotePrefix="false" pivotButton="false" applyAlignment="true">
      <alignment vertical="top"/>
    </xf>
    <xf numFmtId="0" fontId="8" fillId="4" borderId="0" xfId="0" quotePrefix="false" pivotButton="false" applyAlignment="true">
      <alignment horizontal="right" vertical="top"/>
    </xf>
    <xf numFmtId="0" fontId="9" fillId="5" borderId="0" xfId="0" quotePrefix="false" pivotButton="false" applyAlignment="true">
      <alignment horizontal="center" vertical="top"/>
    </xf>
    <xf numFmtId="165" fontId="9" fillId="5" borderId="0" xfId="0" quotePrefix="false" pivotButton="false" applyAlignment="true">
      <alignment horizontal="center" vertical="top"/>
    </xf>
    <xf numFmtId="165" fontId="8" fillId="4" borderId="0" xfId="0" quotePrefix="false" pivotButton="false" applyAlignment="true">
      <alignment horizontal="right" vertical="top"/>
    </xf>
    <xf numFmtId="0" fontId="8" fillId="4" borderId="1" xfId="0" quotePrefix="false" pivotButton="false" applyAlignment="true">
      <alignment horizontal="right" vertical="top"/>
    </xf>
    <xf numFmtId="0" fontId="9" fillId="5" borderId="1" xfId="0" quotePrefix="false" pivotButton="false" applyAlignment="true">
      <alignment horizontal="center" vertical="top"/>
    </xf>
    <xf numFmtId="165" fontId="9" fillId="5" borderId="1" xfId="0" quotePrefix="false" pivotButton="false" applyAlignment="true">
      <alignment horizontal="center" vertical="top"/>
    </xf>
    <xf numFmtId="165" fontId="8" fillId="4" borderId="1" xfId="0" quotePrefix="false" pivotButton="false" applyAlignment="true">
      <alignment horizontal="right" vertical="top"/>
    </xf>
    <xf numFmtId="0" fontId="10" fillId="5" borderId="0" xfId="0" quotePrefix="false" pivotButton="false" applyAlignment="true">
      <alignment horizontal="center" vertical="top"/>
    </xf>
    <xf numFmtId="0" fontId="10" fillId="5" borderId="0" xfId="0" quotePrefix="false" pivotButton="false" applyAlignment="true">
      <alignment horizontal="center" vertical="center"/>
    </xf>
    <xf numFmtId="0" fontId="10" fillId="5" borderId="1" xfId="0" quotePrefix="false" pivotButton="false" applyAlignment="true">
      <alignment horizontal="center" vertical="top"/>
    </xf>
    <xf numFmtId="0" fontId="10" fillId="5" borderId="1" xfId="0" quotePrefix="false" pivotButton="false" applyAlignment="true">
      <alignment horizontal="center" vertical="center"/>
    </xf>
    <xf numFmtId="0" fontId="9" fillId="5" borderId="0" xfId="0" quotePrefix="false" pivotButton="false" applyAlignment="true">
      <alignment horizontal="center" vertical="center"/>
    </xf>
    <xf numFmtId="0" fontId="9" fillId="5" borderId="1" xfId="0" quotePrefix="false" pivotButton="false" applyAlignment="true">
      <alignment horizontal="center" vertical="center"/>
    </xf>
    <xf numFmtId="165" fontId="9" fillId="5" borderId="0" xfId="0" quotePrefix="false" pivotButton="false" applyAlignment="true">
      <alignment horizontal="center" vertical="center"/>
    </xf>
    <xf numFmtId="165" fontId="9" fillId="5" borderId="1" xfId="0" quotePrefix="false" pivotButton="false" applyAlignment="true">
      <alignment horizontal="center" vertical="center"/>
    </xf>
    <xf numFmtId="165" fontId="9" fillId="5" borderId="0" xfId="0" quotePrefix="false" pivotButton="false" applyAlignment="true">
      <alignment horizontal="center" vertical="center"/>
    </xf>
    <xf numFmtId="165" fontId="8" fillId="4" borderId="0" xfId="0" quotePrefix="false" pivotButton="false" applyAlignment="true">
      <alignment horizontal="right" vertical="top"/>
    </xf>
    <xf numFmtId="1" fontId="6" fillId="5" borderId="0" xfId="0" quotePrefix="false" pivotButton="false" applyAlignment="true">
      <alignment vertical="top"/>
    </xf>
    <xf numFmtId="164" fontId="2" fillId="0" borderId="0" xfId="0" quotePrefix="false" pivotButton="false" applyAlignment="true">
      <alignment vertical="top" wrapText="true"/>
    </xf>
    <xf numFmtId="165" fontId="2" fillId="7" borderId="0" xfId="0" quotePrefix="false" pivotButton="false" applyAlignment="true">
      <alignment vertical="top" wrapText="true"/>
    </xf>
    <xf numFmtId="164" fontId="2" fillId="7" borderId="0" xfId="0" quotePrefix="false" pivotButton="false" applyAlignment="true">
      <alignment vertical="top" wrapText="true"/>
    </xf>
    <xf numFmtId="165" fontId="2" fillId="0" borderId="0" xfId="0" quotePrefix="false" pivotButton="false" applyAlignment="true">
      <alignment vertical="top" wrapText="true"/>
    </xf>
  </cellXfs>
  <cellStyles count="1">
    <cellStyle name="Normal" xfId="0"/>
  </cellStyles>
  <dxfs count="11">
    <dxf>
      <fill>
        <patternFill patternType="solid">
          <bgColor rgb="00FEE2E2"/>
        </patternFill>
      </fill>
    </dxf>
    <dxf>
      <fill>
        <patternFill patternType="solid">
          <bgColor rgb="00FEF3C7"/>
        </patternFill>
      </fill>
    </dxf>
    <dxf>
      <fill>
        <patternFill patternType="solid">
          <bgColor rgb="00DCFCE7"/>
        </patternFill>
      </fill>
    </dxf>
    <dxf>
      <font>
        <b val="1"/>
        <color rgb="00B91C1C"/>
      </font>
    </dxf>
    <dxf>
      <fill>
        <patternFill patternType="solid">
          <bgColor rgb="00FEF3C7"/>
        </patternFill>
      </fill>
    </dxf>
    <dxf>
      <fill>
        <patternFill patternType="solid">
          <bgColor rgb="00FEF3C7"/>
        </patternFill>
      </fill>
    </dxf>
    <dxf>
      <fill>
        <patternFill patternType="solid">
          <bgColor rgb="00DCFCE7"/>
        </patternFill>
      </fill>
    </dxf>
    <dxf>
      <fill>
        <patternFill patternType="solid">
          <bgColor rgb="00FEE2E2"/>
        </patternFill>
      </fill>
    </dxf>
    <dxf>
      <fill>
        <patternFill patternType="solid">
          <bgColor rgb="00FEF3C7"/>
        </patternFill>
      </fill>
    </dxf>
    <dxf>
      <font>
        <b val="1"/>
        <color rgb="00B91C1C"/>
      </font>
    </dxf>
    <dxf>
      <font>
        <b val="1"/>
        <color rgb="00B91C1C"/>
      </font>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xl/worksheets/sheet1.xml" Type="http://schemas.openxmlformats.org/officeDocument/2006/relationships/worksheet"></Relationship><Relationship Id="rId2" Target="/xl/worksheets/sheet2.xml" Type="http://schemas.openxmlformats.org/officeDocument/2006/relationships/worksheet"></Relationship><Relationship Id="rId3" Target="/xl/worksheets/sheet3.xml" Type="http://schemas.openxmlformats.org/officeDocument/2006/relationships/worksheet"></Relationship><Relationship Id="rId4" Target="/xl/worksheets/sheet4.xml" Type="http://schemas.openxmlformats.org/officeDocument/2006/relationships/worksheet"></Relationship><Relationship Id="rId5" Target="/xl/worksheets/sheet5.xml" Type="http://schemas.openxmlformats.org/officeDocument/2006/relationships/worksheet"></Relationship><Relationship Id="rId6" Target="/xl/worksheets/sheet6.xml" Type="http://schemas.openxmlformats.org/officeDocument/2006/relationships/worksheet"></Relationship><Relationship Id="rId7" Target="/xl/worksheets/sheet7.xml" Type="http://schemas.openxmlformats.org/officeDocument/2006/relationships/worksheet"></Relationship><Relationship Id="rId8" Target="styles.xml" Type="http://schemas.openxmlformats.org/officeDocument/2006/relationships/styles"></Relationship><Relationship Id="rId9" Target="theme/theme1.xml" Type="http://schemas.openxmlformats.org/officeDocument/2006/relationships/theme"></Relationship><Relationship Id="rId10" Target="/xl/sharedStrings.xml" Type="http://schemas.openxmlformats.org/officeDocument/2006/relationships/sharedStrings"></Relationship></Relationships>
</file>

<file path=xl/charts/chart1.xml><?xml version="1.0" encoding="utf-8"?>
<chartSpace xmlns="http://schemas.openxmlformats.org/drawingml/2006/chart">
  <chart>
    <plotArea>
      <layout/>
      <barChart>
        <barDir val="col"/>
        <grouping val="clustered"/>
        <varyColors val="0"/>
        <ser>
          <idx val="0"/>
          <order val="0"/>
          <tx>
            <v>数量</v>
          </tx>
          <spPr>
            <a:ln xmlns:a="http://schemas.openxmlformats.org/drawingml/2006/main">
              <a:prstDash val="solid"/>
            </a:ln>
          </spPr>
          <cat>
            <strRef>
              <f>'仪表盘'!$A$9:$A$19</f>
              <strCache>
                <ptCount val="0"/>
              </strCache>
            </strRef>
          </cat>
          <val>
            <numRef>
              <f>'仪表盘'!$B$9:$B$19</f>
              <numCache>
                <formatCode>0</formatCod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charts/chart2.xml><?xml version="1.0" encoding="utf-8"?>
<chartSpace xmlns="http://schemas.openxmlformats.org/drawingml/2006/chart">
  <chart>
    <plotArea>
      <layout/>
      <barChart>
        <barDir val="col"/>
        <grouping val="clustered"/>
        <varyColors val="0"/>
        <ser>
          <idx val="0"/>
          <order val="0"/>
          <tx>
            <v>数量</v>
          </tx>
          <spPr>
            <a:ln xmlns:a="http://schemas.openxmlformats.org/drawingml/2006/main">
              <a:prstDash val="solid"/>
            </a:ln>
          </spPr>
          <cat>
            <strRef>
              <f>'仪表盘'!$G$9:$G$17</f>
              <strCache>
                <ptCount val="0"/>
              </strCache>
            </strRef>
          </cat>
          <val>
            <numRef>
              <f>'仪表盘'!$H$9:$H$17</f>
              <numCache>
                <formatCode>0</formatCod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0"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twoCellAnchor>
    <from>
      <col>9</col>
      <colOff>0</colOff>
      <row>7</row>
      <rowOff>0</rowOff>
    </from>
    <to>
      <col>17</col>
      <colOff>0</colOff>
      <row>21</row>
      <rowOff>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from>
      <col>9</col>
      <colOff>0</colOff>
      <row>22</row>
      <rowOff>0</rowOff>
    </from>
    <to>
      <col>17</col>
      <colOff>0</colOff>
      <row>37</row>
      <rowOff>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wsDr>
</file>

<file path=xl/tables/table1.xml><?xml version="1.0" encoding="utf-8"?>
<table xmlns="http://schemas.openxmlformats.org/spreadsheetml/2006/main" id="1" name="RepairRequestsTable" displayName="RepairRequestsTable" ref="A3:W9" headerRowCount="1">
  <tableColumns count="23">
    <tableColumn id="1" name="申请编号"/>
    <tableColumn id="2" name="申请日期"/>
    <tableColumn id="3" name="申请人"/>
    <tableColumn id="4" name="部门/租户/门店"/>
    <tableColumn id="5" name="地点/楼层/区域"/>
    <tableColumn id="6" name="设施/设备名称"/>
    <tableColumn id="7" name="资产编号"/>
    <tableColumn id="8" name="业务场景"/>
    <tableColumn id="9" name="故障类别"/>
    <tableColumn id="10" name="优先级"/>
    <tableColumn id="11" name="SLA小时"/>
    <tableColumn id="12" name="申请内容"/>
    <tableColumn id="13" name="影响范围"/>
    <tableColumn id="14" name="安全/合规风险"/>
    <tableColumn id="15" name="当前状态"/>
    <tableColumn id="16" name="负责人/承包商"/>
    <tableColumn id="17" name="目标完成日期"/>
    <tableColumn id="18" name="实际完成日期"/>
    <tableColumn id="19" name="首次响应时长(h)"/>
    <tableColumn id="20" name="关闭耗时(h)"/>
    <tableColumn id="21" name="逾期判断"/>
    <tableColumn id="22" name="费用预估"/>
    <tableColumn id="23" name="备注"/>
  </tableColumns>
  <tableStyleInfo name="TableStyleMedium2" showRowStripes="1"/>
</table>
</file>

<file path=xl/tables/table2.xml><?xml version="1.0" encoding="utf-8"?>
<table xmlns="http://schemas.openxmlformats.org/spreadsheetml/2006/main" id="2" name="InspectionResultsTable" displayName="InspectionResultsTable" ref="A3:Q8" headerRowCount="1">
  <tableColumns count="17">
    <tableColumn id="1" name="点检编号"/>
    <tableColumn id="2" name="点检日期"/>
    <tableColumn id="3" name="申请编号"/>
    <tableColumn id="4" name="点检人"/>
    <tableColumn id="5" name="设施/设备名称"/>
    <tableColumn id="6" name="点检类别"/>
    <tableColumn id="7" name="发现等级"/>
    <tableColumn id="8" name="根因分类"/>
    <tableColumn id="9" name="点检结果"/>
    <tableColumn id="10" name="是否需要停机"/>
    <tableColumn id="11" name="临时措施"/>
    <tableColumn id="12" name="建议方案"/>
    <tableColumn id="13" name="预计工时(h)"/>
    <tableColumn id="14" name="预计费用"/>
    <tableColumn id="15" name="照片/附件链接"/>
    <tableColumn id="16" name="复查日期"/>
    <tableColumn id="17" name="备注"/>
  </tableColumns>
  <tableStyleInfo name="TableStyleMedium2" showRowStripes="1"/>
</table>
</file>

<file path=xl/tables/table3.xml><?xml version="1.0" encoding="utf-8"?>
<table xmlns="http://schemas.openxmlformats.org/spreadsheetml/2006/main" id="3" name="StatusUpdatesTable" displayName="StatusUpdatesTable" ref="A3:Q14" headerRowCount="1">
  <tableColumns count="17">
    <tableColumn id="1" name="更新时间"/>
    <tableColumn id="2" name="申请编号"/>
    <tableColumn id="3" name="状态阶段"/>
    <tableColumn id="4" name="当前状态"/>
    <tableColumn id="5" name="负责人/供应商"/>
    <tableColumn id="6" name="动作类型"/>
    <tableColumn id="7" name="处理内容"/>
    <tableColumn id="8" name="下次行动"/>
    <tableColumn id="9" name="下次跟进日期"/>
    <tableColumn id="10" name="是否阻塞"/>
    <tableColumn id="11" name="阻塞原因"/>
    <tableColumn id="12" name="通知对象"/>
    <tableColumn id="13" name="工时(h)"/>
    <tableColumn id="14" name="材料成本"/>
    <tableColumn id="15" name="外包成本"/>
    <tableColumn id="16" name="更新人"/>
    <tableColumn id="17" name="备注"/>
  </tableColumns>
  <tableStyleInfo name="TableStyleMedium2" showRowStripes="1"/>
</table>
</file>

<file path=xl/tables/table4.xml><?xml version="1.0" encoding="utf-8"?>
<table xmlns="http://schemas.openxmlformats.org/spreadsheetml/2006/main" id="4" name="CompletionHistoryTable" displayName="CompletionHistoryTable" ref="A3:S6" headerRowCount="1">
  <tableColumns count="19">
    <tableColumn id="1" name="完成编号"/>
    <tableColumn id="2" name="完成日期"/>
    <tableColumn id="3" name="申请编号"/>
    <tableColumn id="4" name="设施/设备名称"/>
    <tableColumn id="5" name="最终状态"/>
    <tableColumn id="6" name="验收人"/>
    <tableColumn id="7" name="验收结果"/>
    <tableColumn id="8" name="解决方案摘要"/>
    <tableColumn id="9" name="根因确认"/>
    <tableColumn id="10" name="实际工时(h)"/>
    <tableColumn id="11" name="材料费用"/>
    <tableColumn id="12" name="外包费用"/>
    <tableColumn id="13" name="其他费用"/>
    <tableColumn id="14" name="总费用"/>
    <tableColumn id="15" name="停机时长(h)"/>
    <tableColumn id="16" name="复发风险"/>
    <tableColumn id="17" name="复盘/预防措施"/>
    <tableColumn id="18" name="关闭人"/>
    <tableColumn id="19" name="备注"/>
  </tableColumns>
  <tableStyleInfo name="TableStyleMedium2" showRowStripes="1"/>
</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_rels/sheet3.xml.rels><Relationships xmlns="http://schemas.openxmlformats.org/package/2006/relationships"><Relationship Type="http://schemas.openxmlformats.org/officeDocument/2006/relationships/table" Target="/xl/tables/table1.xml" Id="rId1"/></Relationships>
</file>

<file path=xl/worksheets/_rels/sheet4.xml.rels><Relationships xmlns="http://schemas.openxmlformats.org/package/2006/relationships"><Relationship Type="http://schemas.openxmlformats.org/officeDocument/2006/relationships/table" Target="/xl/tables/table2.xml" Id="rId1"/></Relationships>
</file>

<file path=xl/worksheets/_rels/sheet5.xml.rels><Relationships xmlns="http://schemas.openxmlformats.org/package/2006/relationships"><Relationship Type="http://schemas.openxmlformats.org/officeDocument/2006/relationships/table" Target="/xl/tables/table3.xml" Id="rId1"/></Relationships>
</file>

<file path=xl/worksheets/_rels/sheet6.xml.rels><Relationships xmlns="http://schemas.openxmlformats.org/package/2006/relationships"><Relationship Type="http://schemas.openxmlformats.org/officeDocument/2006/relationships/table" Target="/xl/tables/table4.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H20"/>
  <sheetViews>
    <sheetView workbookViewId="0">
      <selection activeCell="A1" sqref="A1"/>
    </sheetView>
  </sheetViews>
  <sheetFormatPr baseColWidth="8" defaultRowHeight="15"/>
  <cols>
    <col customWidth="true" max="1" min="1" width="16"/>
    <col customWidth="true" max="2" min="2" width="38"/>
    <col customWidth="true" max="3" min="3" width="42"/>
    <col customWidth="true" max="4" min="4" width="24"/>
    <col customWidth="true" max="8" min="5" width="12"/>
  </cols>
  <sheetData>
    <row r="1" ht="30" customHeight="true">
      <c r="A1" s="90" t="s">
        <v>0</v>
      </c>
      <c r="B1" s="1" t="n"/>
      <c r="C1" s="1" t="n"/>
      <c r="D1" s="1" t="n"/>
      <c r="E1" s="1" t="n"/>
      <c r="F1" s="1" t="n"/>
      <c r="G1" s="1" t="n"/>
      <c r="H1" s="1" t="n"/>
    </row>
    <row r="2" ht="32" customHeight="true">
      <c r="A2" s="91" t="inlineStr">
        <is>
          <t>ウェブ版の修繕依頼管理の考え方をもとに、依頼登録、点検確認、対応状況の更新、完了履歴の保管、ダッシュボードでの追跡まで行えるようにしたテンプレートです。</t>
        </is>
      </c>
      <c r="B2" s="1" t="n"/>
      <c r="C2" s="1" t="n"/>
      <c r="D2" s="1" t="n"/>
      <c r="E2" s="1" t="n"/>
      <c r="F2" s="1" t="n"/>
      <c r="G2" s="1" t="n"/>
      <c r="H2" s="1" t="n"/>
    </row>
    <row r="3">
      <c r="A3" s="92" t="n"/>
      <c r="B3" s="92" t="n"/>
      <c r="C3" s="92" t="n"/>
      <c r="D3" s="92" t="n"/>
      <c r="E3" s="92" t="n"/>
      <c r="F3" s="92" t="n"/>
      <c r="G3" s="92" t="n"/>
      <c r="H3" s="92" t="n"/>
    </row>
    <row r="4" ht="15" customHeight="true">
      <c r="A4" s="74" t="inlineStr">
        <is>
          <t>モジュール</t>
        </is>
      </c>
      <c r="B4" s="74" t="inlineStr">
        <is>
          <t>使い方</t>
        </is>
      </c>
      <c r="C4" s="74" t="inlineStr">
        <is>
          <t>利用場面</t>
        </is>
      </c>
      <c r="D4" s="74" t="inlineStr">
        <is>
          <t>担当者と連携先</t>
        </is>
      </c>
      <c r="E4" s="92" t="n"/>
      <c r="F4" s="92" t="n"/>
      <c r="G4" s="92" t="n"/>
      <c r="H4" s="92" t="n"/>
    </row>
    <row r="5" ht="24" customHeight="true">
      <c r="A5" s="56" t="inlineStr">
        <is>
          <t>1. 基本設定</t>
        </is>
      </c>
      <c r="B5" s="56" t="inlineStr">
        <is>
          <t>会社名、SLA、状態、優先度、場所、部門、担当者、設備種別を先に設定します。</t>
        </is>
      </c>
      <c r="C5" s="56" t="inlineStr">
        <is>
          <t>一般企業、複数拠点チーム、外部委託を伴う修繕</t>
        </is>
      </c>
      <c r="D5" s="56" t="inlineStr">
        <is>
          <t>管理者</t>
        </is>
      </c>
      <c r="E5" s="92" t="n"/>
      <c r="F5" s="92" t="n"/>
      <c r="G5" s="92" t="n"/>
      <c r="H5" s="92" t="n"/>
    </row>
    <row r="6" ht="24" customHeight="true">
      <c r="A6" s="56" t="inlineStr">
        <is>
          <t>2. 修繕依頼記録</t>
        </is>
      </c>
      <c r="B6" s="56" t="inlineStr">
        <is>
          <t>依頼日、依頼者、場所、設備、故障区分、優先度、影響範囲、現在の状態を記録します。</t>
        </is>
      </c>
      <c r="C6" s="56" t="inlineStr">
        <is>
          <t>設備修繕、建物設備、店舗と拠点、テナント対応、IT機器と事務機器、車両、生産ライン停止、安全上の懸念</t>
        </is>
      </c>
      <c r="D6" s="56" t="inlineStr">
        <is>
          <t>依頼者、手配担当者、主管者</t>
        </is>
      </c>
      <c r="E6" s="92" t="n"/>
      <c r="F6" s="92" t="n"/>
      <c r="G6" s="92" t="n"/>
      <c r="H6" s="92" t="n"/>
    </row>
    <row r="7" ht="24" customHeight="true">
      <c r="A7" s="56" t="inlineStr">
        <is>
          <t>3. 点検結果</t>
        </is>
      </c>
      <c r="B7" s="56" t="inlineStr">
        <is>
          <t>現地で故障、原因、応急対応、推奨対応、見込み工数と費用を確認します。</t>
        </is>
      </c>
      <c r="C7" s="56" t="inlineStr">
        <is>
          <t>現地一次確認、再点検、予防点検、安全確認、顧客またはテナント確認</t>
        </is>
      </c>
      <c r="D7" s="56" t="inlineStr">
        <is>
          <t>点検者、修繕責任者</t>
        </is>
      </c>
      <c r="E7" s="92" t="n"/>
      <c r="F7" s="92" t="n"/>
      <c r="G7" s="92" t="n"/>
      <c r="H7" s="92" t="n"/>
    </row>
    <row r="8" ht="24" customHeight="true">
      <c r="A8" s="56" t="inlineStr">
        <is>
          <t>4. 対応状況</t>
        </is>
      </c>
      <c r="B8" s="56" t="inlineStr">
        <is>
          <t>手配、修繕、部品待ち、外部委託、検収、停滞要因、通知先を継続的に記録します。</t>
        </is>
      </c>
      <c r="C8" s="56" t="inlineStr">
        <is>
          <t>日々の追跡、複数人での連携、部門横断の調整が必要な依頼</t>
        </is>
      </c>
      <c r="D8" s="56" t="inlineStr">
        <is>
          <t>担当者、取引先、通知先</t>
        </is>
      </c>
      <c r="E8" s="92" t="n"/>
      <c r="F8" s="92" t="n"/>
      <c r="G8" s="92" t="n"/>
      <c r="H8" s="92" t="n"/>
    </row>
    <row r="9" ht="24" customHeight="true">
      <c r="A9" s="56" t="inlineStr">
        <is>
          <t>5. 完了履歴</t>
        </is>
      </c>
      <c r="B9" s="56" t="inlineStr">
        <is>
          <t>クローズ時に検収結果、対応概要、実費、停止時間、振り返り、予防策を記録します。</t>
        </is>
      </c>
      <c r="C9" s="56" t="inlineStr">
        <is>
          <t>監査、振り返り、費用追跡、再発防止が必要な場面</t>
        </is>
      </c>
      <c r="D9" s="56" t="inlineStr">
        <is>
          <t>検収者、クローズ担当者、経理または管理者</t>
        </is>
      </c>
      <c r="E9" s="92" t="n"/>
      <c r="F9" s="92" t="n"/>
      <c r="G9" s="92" t="n"/>
      <c r="H9" s="92" t="n"/>
    </row>
    <row r="10" ht="24" customHeight="true">
      <c r="A10" s="56" t="inlineStr">
        <is>
          <t>6. ダッシュボード</t>
        </is>
      </c>
      <c r="B10" s="56" t="inlineStr">
        <is>
          <t>依頼数、未完了、期限超過、当月新規、費用、初動時間、クローズ時間、分布を自動集計します。</t>
        </is>
      </c>
      <c r="C10" s="56" t="inlineStr">
        <is>
          <t>日次会議、月次振り返り、複数拠点の運用ダッシュボード</t>
        </is>
      </c>
      <c r="D10" s="56" t="inlineStr">
        <is>
          <t>管理者</t>
        </is>
      </c>
      <c r="E10" s="92" t="n"/>
      <c r="F10" s="92" t="n"/>
      <c r="G10" s="92" t="n"/>
      <c r="H10" s="92" t="n"/>
    </row>
    <row r="11">
      <c r="A11" s="92" t="n"/>
      <c r="B11" s="92" t="n"/>
      <c r="C11" s="92" t="n"/>
      <c r="D11" s="92" t="n"/>
      <c r="E11" s="92" t="n"/>
      <c r="F11" s="92" t="n"/>
      <c r="G11" s="92" t="n"/>
      <c r="H11" s="92" t="n"/>
    </row>
    <row r="12">
      <c r="A12" s="107" t="inlineStr">
        <is>
          <t>ウェブページの出典と要点</t>
        </is>
      </c>
      <c r="B12" s="1" t="n"/>
      <c r="C12" s="1" t="n"/>
      <c r="D12" s="1" t="n"/>
      <c r="E12" s="1" t="n"/>
      <c r="F12" s="1" t="n"/>
      <c r="G12" s="1" t="n"/>
      <c r="H12" s="1" t="n"/>
    </row>
    <row r="13">
      <c r="A13" s="93" t="inlineStr">
        <is>
          <t>出典URL</t>
        </is>
      </c>
      <c r="B13" s="57" t="inlineStr">
        <is>
          <t>https://finitefield.org/excel-templates/facility-management/repair-request-log/</t>
        </is>
      </c>
      <c r="C13" s="1" t="n"/>
      <c r="D13" s="1" t="n"/>
      <c r="E13" s="1" t="n"/>
      <c r="F13" s="1" t="n"/>
      <c r="G13" s="1" t="n"/>
      <c r="H13" s="1" t="n"/>
    </row>
    <row r="14">
      <c r="A14" s="93" t="inlineStr">
        <is>
          <t>ウェブページの要点</t>
        </is>
      </c>
      <c r="B14" s="57" t="inlineStr">
        <is>
          <t>修繕依頼、点検結果、対応状況、完了履歴を同じブックで管理します。</t>
        </is>
      </c>
      <c r="C14" s="1" t="n"/>
      <c r="D14" s="1" t="n"/>
      <c r="E14" s="1" t="n"/>
      <c r="F14" s="1" t="n"/>
      <c r="G14" s="1" t="n"/>
      <c r="H14" s="1" t="n"/>
    </row>
    <row r="15">
      <c r="A15" s="93" t="inlineStr">
        <is>
          <t>ウェブ上の流れ</t>
        </is>
      </c>
      <c r="B15" s="57" t="inlineStr">
        <is>
          <t>登録、確認、更新、履歴管理の順に進めます。</t>
        </is>
      </c>
      <c r="C15" s="1" t="n"/>
      <c r="D15" s="1" t="n"/>
      <c r="E15" s="1" t="n"/>
      <c r="F15" s="1" t="n"/>
      <c r="G15" s="1" t="n"/>
      <c r="H15" s="1" t="n"/>
    </row>
    <row r="16">
      <c r="A16" s="93" t="inlineStr">
        <is>
          <t>Excelで運用しやすい範囲</t>
        </is>
      </c>
      <c r="B16" s="57" t="inlineStr">
        <is>
          <t>少人数、少数拠点、日常更新が中心ならExcelが適しています。複数拠点、多数の担当者、通知連携が必要な場合は、部分的または全面的なシステム化を検討してください。</t>
        </is>
      </c>
      <c r="C16" s="1" t="n"/>
      <c r="D16" s="1" t="n"/>
      <c r="E16" s="1" t="n"/>
      <c r="F16" s="1" t="n"/>
      <c r="G16" s="1" t="n"/>
      <c r="H16" s="1" t="n"/>
    </row>
    <row r="17">
      <c r="A17" s="93" t="inlineStr">
        <is>
          <t>テンプレートで追加した内容</t>
        </is>
      </c>
      <c r="B17" s="57" t="inlineStr">
        <is>
          <t>SLA、期限超過判定、費用集計、停滞追跡、振り返り項目、複数業務場面のプルダウンを追加しています。</t>
        </is>
      </c>
      <c r="C17" s="1" t="n"/>
      <c r="D17" s="1" t="n"/>
      <c r="E17" s="1" t="n"/>
      <c r="F17" s="1" t="n"/>
      <c r="G17" s="1" t="n"/>
      <c r="H17" s="1" t="n"/>
    </row>
    <row r="18">
      <c r="A18" s="92" t="n"/>
      <c r="B18" s="92" t="n"/>
      <c r="C18" s="92" t="n"/>
      <c r="D18" s="92" t="n"/>
      <c r="E18" s="92" t="n"/>
      <c r="F18" s="92" t="n"/>
      <c r="G18" s="92" t="n"/>
      <c r="H18" s="92" t="n"/>
    </row>
    <row r="19">
      <c r="A19" s="92" t="n"/>
      <c r="B19" s="92" t="n"/>
      <c r="C19" s="92" t="n"/>
      <c r="D19" s="92" t="n"/>
      <c r="E19" s="92" t="n"/>
      <c r="F19" s="92" t="n"/>
      <c r="G19" s="92" t="n"/>
      <c r="H19" s="92" t="n"/>
    </row>
    <row r="20">
      <c r="A20" s="92" t="n"/>
      <c r="B20" s="92" t="n"/>
      <c r="C20" s="92" t="n"/>
      <c r="D20" s="92" t="n"/>
      <c r="E20" s="92" t="n"/>
      <c r="F20" s="92" t="n"/>
      <c r="G20" s="92" t="n"/>
      <c r="H20" s="92" t="n"/>
    </row>
  </sheetData>
  <mergeCells count="8">
    <mergeCell ref="A12:H12"/>
    <mergeCell ref="B14:H14"/>
    <mergeCell ref="B17:H17"/>
    <mergeCell ref="B13:H13"/>
    <mergeCell ref="A2:H2"/>
    <mergeCell ref="B16:H16"/>
    <mergeCell ref="B15:H15"/>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Q40"/>
  <sheetViews>
    <sheetView workbookViewId="0">
      <selection activeCell="A1" sqref="A1"/>
    </sheetView>
  </sheetViews>
  <sheetFormatPr baseColWidth="8" defaultRowHeight="15"/>
  <cols>
    <col customWidth="true" max="1" min="1" width="18"/>
    <col customWidth="true" max="2" min="2" width="10"/>
    <col customWidth="true" max="3" min="3" width="18"/>
    <col customWidth="true" max="4" min="4" width="10"/>
    <col customWidth="true" max="5" min="5" width="18"/>
    <col customWidth="true" max="6" min="6" width="10"/>
    <col customWidth="true" max="7" min="7" width="18"/>
    <col customWidth="true" max="8" min="8" width="10"/>
    <col customWidth="true" max="9" min="9" width="18"/>
    <col customWidth="true" max="10" min="10" width="12"/>
    <col customWidth="true" max="17" min="11" width="16"/>
  </cols>
  <sheetData>
    <row r="1" ht="30" customHeight="true">
      <c r="A1" s="90" t="s">
        <v>1</v>
      </c>
      <c r="B1" s="1" t="n"/>
      <c r="C1" s="1" t="n"/>
      <c r="D1" s="1" t="n"/>
      <c r="E1" s="1" t="n"/>
      <c r="F1" s="1" t="n"/>
      <c r="G1" s="1" t="n"/>
      <c r="H1" s="1" t="n"/>
      <c r="I1" s="1" t="n"/>
      <c r="J1" s="1" t="n"/>
      <c r="K1" s="1" t="n"/>
      <c r="L1" s="1" t="n"/>
      <c r="M1" s="1" t="n"/>
      <c r="N1" s="1" t="n"/>
      <c r="O1" s="1" t="n"/>
      <c r="P1" s="1" t="n"/>
      <c r="Q1" s="1" t="n"/>
    </row>
    <row r="2" ht="32" customHeight="true">
      <c r="A2" s="91" t="inlineStr">
        <is>
          <t>依頼数、未完了、期限超過、SLA状況、費用、利用場面の分布を自動集計します。各シートの入力内容に応じて変わります。</t>
        </is>
      </c>
      <c r="B2" s="1" t="n"/>
      <c r="C2" s="1" t="n"/>
      <c r="D2" s="1" t="n"/>
      <c r="E2" s="1" t="n"/>
      <c r="F2" s="1" t="n"/>
      <c r="G2" s="1" t="n"/>
      <c r="H2" s="1" t="n"/>
      <c r="I2" s="1" t="n"/>
      <c r="J2" s="1" t="n"/>
      <c r="K2" s="1" t="n"/>
      <c r="L2" s="1" t="n"/>
      <c r="M2" s="1" t="n"/>
      <c r="N2" s="1" t="n"/>
      <c r="O2" s="1" t="n"/>
      <c r="P2" s="1" t="n"/>
      <c r="Q2" s="1" t="n"/>
    </row>
    <row r="3">
      <c r="A3" s="92" t="n"/>
      <c r="B3" s="92" t="n"/>
      <c r="C3" s="92" t="n"/>
      <c r="D3" s="92" t="n"/>
      <c r="E3" s="92" t="n"/>
      <c r="F3" s="92" t="n"/>
      <c r="G3" s="92" t="n"/>
      <c r="H3" s="92" t="n"/>
      <c r="I3" s="92" t="n"/>
      <c r="J3" s="92" t="n"/>
      <c r="K3" s="92" t="n"/>
      <c r="L3" s="92" t="n"/>
      <c r="M3" s="92" t="n"/>
      <c r="N3" s="92" t="n"/>
      <c r="O3" s="92" t="n"/>
      <c r="P3" s="92" t="n"/>
      <c r="Q3" s="92" t="n"/>
    </row>
    <row r="4">
      <c r="A4" s="108" t="inlineStr">
        <is>
          <t>依頼総数</t>
        </is>
      </c>
      <c r="B4" s="120">
        <f>COUNTA('修繕依頼記録'!$A$4:$A$203)</f>
      </c>
      <c r="C4" s="108" t="inlineStr">
        <is>
          <t>未完了件数</t>
        </is>
      </c>
      <c r="D4" s="120">
        <f>COUNTIF('修繕依頼記録'!$O$4:$O$203,"新規")+COUNTIF('修繕依頼記録'!$O$4:$O$203,"確認済み")+COUNTIF('修繕依頼記録'!$O$4:$O$203,"手配済み")+COUNTIF('修繕依頼記録'!$O$4:$O$203,"対応中")+COUNTIF('修繕依頼記録'!$O$4:$O$203,"部品待ち")+COUNTIF('修繕依頼記録'!$O$4:$O$203,"外部委託中")+COUNTIF('修繕依頼記録'!$O$4:$O$203,"検収待ち")+COUNTIF('修繕依頼記録'!$O$4:$O$203,"再オープン")</f>
      </c>
      <c r="E4" s="108" t="inlineStr">
        <is>
          <t>期限超過と期限超過完了</t>
        </is>
      </c>
      <c r="F4" s="117">
        <f>COUNTIF('修繕依頼記録'!$U$4:$U$203,"期限超過")+COUNTIF('修繕依頼記録'!$U$4:$U$203,"期限超過完了")</f>
      </c>
      <c r="G4" s="108" t="inlineStr">
        <is>
          <t>当月新規</t>
        </is>
      </c>
      <c r="H4" s="120">
        <f>COUNTIFS('修繕依頼記録'!$B$4:$B$203,"&gt;="&amp;EOMONTH(TODAY(),-1)+1,'修繕依頼記録'!$B$4:$B$203,"&lt;"&amp;EOMONTH(TODAY(),0)+1)</f>
      </c>
      <c r="I4" s="108" t="inlineStr">
        <is>
          <t>完了総費用</t>
        </is>
      </c>
      <c r="J4" s="124">
        <f>SUM('完了履歴'!$N$4:$N$203)</f>
      </c>
      <c r="K4" s="92" t="n"/>
      <c r="L4" s="92" t="n"/>
      <c r="M4" s="92" t="n"/>
      <c r="N4" s="92" t="n"/>
      <c r="O4" s="92" t="n"/>
      <c r="P4" s="92" t="n"/>
      <c r="Q4" s="92" t="n"/>
    </row>
    <row r="5">
      <c r="A5" s="108" t="inlineStr">
        <is>
          <t>緊急と高優先</t>
        </is>
      </c>
      <c r="B5" s="120">
        <f>COUNTIF('修繕依頼記録'!$J$4:$J$203,"緊急")+COUNTIF('修繕依頼記録'!$J$4:$J$203,"高")</f>
      </c>
      <c r="C5" s="108" t="inlineStr">
        <is>
          <t>平均初動時間（時間）</t>
        </is>
      </c>
      <c r="D5" s="124">
        <f>IFERROR(AVERAGEIF('修繕依頼記録'!$S$4:$S$203,"&gt;0",'修繕依頼記録'!$S$4:$S$203),0)</f>
      </c>
      <c r="E5" s="125" t="inlineStr">
        <is>
          <t>平均クローズ時間（時間）</t>
        </is>
      </c>
      <c r="F5" s="124">
        <f>IFERROR(AVERAGEIF('修繕依頼記録'!$T$4:$T$203,"&gt;0",'修繕依頼記録'!$T$4:$T$203),0)</f>
      </c>
      <c r="G5" s="108" t="inlineStr">
        <is>
          <t>検収待ち件数</t>
        </is>
      </c>
      <c r="H5" s="120">
        <f>COUNTIF('修繕依頼記録'!$O$4:$O$203,"検収待ち")</f>
      </c>
      <c r="I5" s="108" t="inlineStr">
        <is>
          <t>停滞事項</t>
        </is>
      </c>
      <c r="J5" s="117">
        <f>COUNTIF('対応状況'!$J$4:$J$203,"はい")</f>
      </c>
      <c r="K5" s="92" t="n"/>
      <c r="L5" s="92" t="n"/>
      <c r="M5" s="92" t="n"/>
      <c r="N5" s="92" t="n"/>
      <c r="O5" s="92" t="n"/>
      <c r="P5" s="92" t="n"/>
      <c r="Q5" s="92" t="n"/>
    </row>
    <row r="6">
      <c r="A6" s="92" t="str"/>
      <c r="B6" s="92" t="str"/>
      <c r="C6" s="92" t="str"/>
      <c r="D6" s="92" t="str"/>
      <c r="E6" s="92" t="str"/>
      <c r="F6" s="92" t="str"/>
      <c r="G6" s="92" t="str"/>
      <c r="H6" s="92" t="str"/>
      <c r="I6" s="92" t="str"/>
      <c r="J6" s="92" t="str"/>
      <c r="K6" s="92" t="n"/>
      <c r="L6" s="92" t="n"/>
      <c r="M6" s="92" t="n"/>
      <c r="N6" s="92" t="n"/>
      <c r="O6" s="92" t="n"/>
      <c r="P6" s="92" t="n"/>
      <c r="Q6" s="92" t="n"/>
    </row>
    <row r="7">
      <c r="A7" s="92" t="n"/>
      <c r="B7" s="92" t="n"/>
      <c r="C7" s="92" t="n"/>
      <c r="D7" s="92" t="n"/>
      <c r="E7" s="92" t="n"/>
      <c r="F7" s="92" t="n"/>
      <c r="G7" s="92" t="n"/>
      <c r="H7" s="92" t="n"/>
      <c r="I7" s="92" t="n"/>
      <c r="J7" s="92" t="n"/>
      <c r="K7" s="92" t="n"/>
      <c r="L7" s="92" t="n"/>
      <c r="M7" s="92" t="n"/>
      <c r="N7" s="92" t="n"/>
      <c r="O7" s="92" t="n"/>
      <c r="P7" s="92" t="n"/>
      <c r="Q7" s="92" t="n"/>
    </row>
    <row r="8">
      <c r="A8" s="74" t="inlineStr">
        <is>
          <t>状態分布</t>
        </is>
      </c>
      <c r="B8" s="74" t="inlineStr">
        <is>
          <t>件数</t>
        </is>
      </c>
      <c r="C8" s="92" t="n"/>
      <c r="D8" s="74" t="inlineStr">
        <is>
          <t>優先度分布</t>
        </is>
      </c>
      <c r="E8" s="74" t="inlineStr">
        <is>
          <t>件数</t>
        </is>
      </c>
      <c r="F8" s="92" t="n"/>
      <c r="G8" s="74" t="inlineStr">
        <is>
          <t>利用場面分布</t>
        </is>
      </c>
      <c r="H8" s="74" t="inlineStr">
        <is>
          <t>件数</t>
        </is>
      </c>
      <c r="I8" s="92" t="n"/>
      <c r="J8" s="92" t="n"/>
      <c r="K8" s="92" t="n"/>
      <c r="L8" s="92" t="n"/>
      <c r="M8" s="92" t="n"/>
      <c r="N8" s="92" t="n"/>
      <c r="O8" s="92" t="n"/>
      <c r="P8" s="92" t="n"/>
      <c r="Q8" s="92" t="n"/>
    </row>
    <row r="9">
      <c r="A9" s="97" t="inlineStr">
        <is>
          <t>新規</t>
        </is>
      </c>
      <c r="B9" s="126">
        <f>COUNTIF('修繕依頼記録'!$O$4:$O$203,A9)</f>
      </c>
      <c r="C9" s="92" t="n"/>
      <c r="D9" s="97" t="inlineStr">
        <is>
          <t>緊急</t>
        </is>
      </c>
      <c r="E9" s="126">
        <f>COUNTIF('修繕依頼記録'!$J$4:$J$203,D9)</f>
      </c>
      <c r="F9" s="92" t="n"/>
      <c r="G9" s="97" t="inlineStr">
        <is>
          <t>設備修繕</t>
        </is>
      </c>
      <c r="H9" s="126">
        <f>COUNTIF('修繕依頼記録'!$H$4:$H$203,G9)</f>
      </c>
      <c r="I9" s="92" t="n"/>
      <c r="J9" s="92" t="n"/>
      <c r="K9" s="92" t="n"/>
      <c r="L9" s="92" t="n"/>
      <c r="M9" s="92" t="n"/>
      <c r="N9" s="92" t="n"/>
      <c r="O9" s="92" t="n"/>
      <c r="P9" s="92" t="n"/>
      <c r="Q9" s="92" t="n"/>
    </row>
    <row r="10">
      <c r="A10" s="97" t="inlineStr">
        <is>
          <t>確認済み</t>
        </is>
      </c>
      <c r="B10" s="126">
        <f>COUNTIF('修繕依頼記録'!$O$4:$O$203,A10)</f>
      </c>
      <c r="C10" s="92" t="n"/>
      <c r="D10" s="97" t="inlineStr">
        <is>
          <t>高</t>
        </is>
      </c>
      <c r="E10" s="126">
        <f>COUNTIF('修繕依頼記録'!$J$4:$J$203,D10)</f>
      </c>
      <c r="F10" s="92" t="n"/>
      <c r="G10" s="97" t="inlineStr">
        <is>
          <t>建物設備</t>
        </is>
      </c>
      <c r="H10" s="126">
        <f>COUNTIF('修繕依頼記録'!$H$4:$H$203,G10)</f>
      </c>
      <c r="I10" s="92" t="n"/>
      <c r="J10" s="92" t="n"/>
      <c r="K10" s="92" t="n"/>
      <c r="L10" s="92" t="n"/>
      <c r="M10" s="92" t="n"/>
      <c r="N10" s="92" t="n"/>
      <c r="O10" s="92" t="n"/>
      <c r="P10" s="92" t="n"/>
      <c r="Q10" s="92" t="n"/>
    </row>
    <row r="11">
      <c r="A11" s="97" t="inlineStr">
        <is>
          <t>手配済み</t>
        </is>
      </c>
      <c r="B11" s="126">
        <f>COUNTIF('修繕依頼記録'!$O$4:$O$203,A11)</f>
      </c>
      <c r="C11" s="92" t="n"/>
      <c r="D11" s="97" t="inlineStr">
        <is>
          <t>中</t>
        </is>
      </c>
      <c r="E11" s="126">
        <f>COUNTIF('修繕依頼記録'!$J$4:$J$203,D11)</f>
      </c>
      <c r="F11" s="92" t="n"/>
      <c r="G11" s="97" t="inlineStr">
        <is>
          <t>店舗と拠点</t>
        </is>
      </c>
      <c r="H11" s="126">
        <f>COUNTIF('修繕依頼記録'!$H$4:$H$203,G11)</f>
      </c>
      <c r="I11" s="92" t="n"/>
      <c r="J11" s="92" t="n"/>
      <c r="K11" s="92" t="n"/>
      <c r="L11" s="92" t="n"/>
      <c r="M11" s="92" t="n"/>
      <c r="N11" s="92" t="n"/>
      <c r="O11" s="92" t="n"/>
      <c r="P11" s="92" t="n"/>
      <c r="Q11" s="92" t="n"/>
    </row>
    <row r="12">
      <c r="A12" s="97" t="inlineStr">
        <is>
          <t>対応中</t>
        </is>
      </c>
      <c r="B12" s="126">
        <f>COUNTIF('修繕依頼記録'!$O$4:$O$203,A12)</f>
      </c>
      <c r="C12" s="92" t="n"/>
      <c r="D12" s="97" t="inlineStr">
        <is>
          <t>低</t>
        </is>
      </c>
      <c r="E12" s="126">
        <f>COUNTIF('修繕依頼記録'!$J$4:$J$203,D12)</f>
      </c>
      <c r="F12" s="92" t="n"/>
      <c r="G12" s="97" t="inlineStr">
        <is>
          <t>テナント対応</t>
        </is>
      </c>
      <c r="H12" s="126">
        <f>COUNTIF('修繕依頼記録'!$H$4:$H$203,G12)</f>
      </c>
      <c r="I12" s="92" t="n"/>
      <c r="J12" s="92" t="n"/>
      <c r="K12" s="92" t="n"/>
      <c r="L12" s="92" t="n"/>
      <c r="M12" s="92" t="n"/>
      <c r="N12" s="92" t="n"/>
      <c r="O12" s="92" t="n"/>
      <c r="P12" s="92" t="n"/>
      <c r="Q12" s="92" t="n"/>
    </row>
    <row r="13">
      <c r="A13" s="97" t="inlineStr">
        <is>
          <t>部品待ち</t>
        </is>
      </c>
      <c r="B13" s="126">
        <f>COUNTIF('修繕依頼記録'!$O$4:$O$203,A13)</f>
      </c>
      <c r="C13" s="92" t="n"/>
      <c r="D13" s="92" t="n"/>
      <c r="E13" s="92" t="n"/>
      <c r="F13" s="92" t="n"/>
      <c r="G13" s="97" t="inlineStr">
        <is>
          <t>IT機器と事務機器</t>
        </is>
      </c>
      <c r="H13" s="126">
        <f>COUNTIF('修繕依頼記録'!$H$4:$H$203,G13)</f>
      </c>
      <c r="I13" s="92" t="n"/>
      <c r="J13" s="92" t="n"/>
      <c r="K13" s="92" t="n"/>
      <c r="L13" s="92" t="n"/>
      <c r="M13" s="92" t="n"/>
      <c r="N13" s="92" t="n"/>
      <c r="O13" s="92" t="n"/>
      <c r="P13" s="92" t="n"/>
      <c r="Q13" s="92" t="n"/>
    </row>
    <row r="14">
      <c r="A14" s="97" t="inlineStr">
        <is>
          <t>外部委託中</t>
        </is>
      </c>
      <c r="B14" s="126">
        <f>COUNTIF('修繕依頼記録'!$O$4:$O$203,A14)</f>
      </c>
      <c r="C14" s="92" t="n"/>
      <c r="D14" s="92" t="n"/>
      <c r="E14" s="92" t="n"/>
      <c r="F14" s="92" t="n"/>
      <c r="G14" s="97" t="inlineStr">
        <is>
          <t>生産ライン停止</t>
        </is>
      </c>
      <c r="H14" s="126">
        <f>COUNTIF('修繕依頼記録'!$H$4:$H$203,G14)</f>
      </c>
      <c r="I14" s="92" t="n"/>
      <c r="J14" s="92" t="n"/>
      <c r="K14" s="92" t="n"/>
      <c r="L14" s="92" t="n"/>
      <c r="M14" s="92" t="n"/>
      <c r="N14" s="92" t="n"/>
      <c r="O14" s="92" t="n"/>
      <c r="P14" s="92" t="n"/>
      <c r="Q14" s="92" t="n"/>
    </row>
    <row r="15">
      <c r="A15" s="97" t="inlineStr">
        <is>
          <t>検収待ち</t>
        </is>
      </c>
      <c r="B15" s="126">
        <f>COUNTIF('修繕依頼記録'!$O$4:$O$203,A15)</f>
      </c>
      <c r="C15" s="92" t="n"/>
      <c r="D15" s="92" t="n"/>
      <c r="E15" s="92" t="n"/>
      <c r="F15" s="92" t="n"/>
      <c r="G15" s="97" t="inlineStr">
        <is>
          <t>車両と輸送</t>
        </is>
      </c>
      <c r="H15" s="126">
        <f>COUNTIF('修繕依頼記録'!$H$4:$H$203,G15)</f>
      </c>
      <c r="I15" s="92" t="n"/>
      <c r="J15" s="92" t="n"/>
      <c r="K15" s="92" t="n"/>
      <c r="L15" s="92" t="n"/>
      <c r="M15" s="92" t="n"/>
      <c r="N15" s="92" t="n"/>
      <c r="O15" s="92" t="n"/>
      <c r="P15" s="92" t="n"/>
      <c r="Q15" s="92" t="n"/>
    </row>
    <row r="16">
      <c r="A16" s="97" t="inlineStr">
        <is>
          <t>完了</t>
        </is>
      </c>
      <c r="B16" s="126">
        <f>COUNTIF('修繕依頼記録'!$O$4:$O$203,A16)</f>
      </c>
      <c r="C16" s="92" t="n"/>
      <c r="D16" s="92" t="n"/>
      <c r="E16" s="92" t="n"/>
      <c r="F16" s="92" t="n"/>
      <c r="G16" s="97" t="inlineStr">
        <is>
          <t>安全上の懸念</t>
        </is>
      </c>
      <c r="H16" s="126">
        <f>COUNTIF('修繕依頼記録'!$H$4:$H$203,G16)</f>
      </c>
      <c r="I16" s="92" t="n"/>
      <c r="J16" s="92" t="n"/>
      <c r="K16" s="92" t="n"/>
      <c r="L16" s="92" t="n"/>
      <c r="M16" s="92" t="n"/>
      <c r="N16" s="92" t="n"/>
      <c r="O16" s="92" t="n"/>
      <c r="P16" s="92" t="n"/>
      <c r="Q16" s="92" t="n"/>
    </row>
    <row r="17">
      <c r="A17" s="97" t="inlineStr">
        <is>
          <t>クローズ済み</t>
        </is>
      </c>
      <c r="B17" s="126">
        <f>COUNTIF('修繕依頼記録'!$O$4:$O$203,A17)</f>
      </c>
      <c r="C17" s="92" t="n"/>
      <c r="D17" s="92" t="n"/>
      <c r="E17" s="92" t="n"/>
      <c r="F17" s="92" t="n"/>
      <c r="G17" s="97" t="inlineStr">
        <is>
          <t>その他</t>
        </is>
      </c>
      <c r="H17" s="126">
        <f>COUNTIF('修繕依頼記録'!$H$4:$H$203,G17)</f>
      </c>
      <c r="I17" s="92" t="n"/>
      <c r="J17" s="92" t="n"/>
      <c r="K17" s="92" t="n"/>
      <c r="L17" s="92" t="n"/>
      <c r="M17" s="92" t="n"/>
      <c r="N17" s="92" t="n"/>
      <c r="O17" s="92" t="n"/>
      <c r="P17" s="92" t="n"/>
      <c r="Q17" s="92" t="n"/>
    </row>
    <row r="18">
      <c r="A18" s="97" t="inlineStr">
        <is>
          <t>キャンセル済み</t>
        </is>
      </c>
      <c r="B18" s="126">
        <f>COUNTIF('修繕依頼記録'!$O$4:$O$203,A18)</f>
      </c>
      <c r="C18" s="92" t="n"/>
      <c r="D18" s="92" t="n"/>
      <c r="E18" s="92" t="n"/>
      <c r="F18" s="92" t="n"/>
      <c r="G18" s="92" t="n"/>
      <c r="H18" s="92" t="n"/>
      <c r="I18" s="92" t="n"/>
      <c r="J18" s="92" t="n"/>
      <c r="K18" s="92" t="n"/>
      <c r="L18" s="92" t="n"/>
      <c r="M18" s="92" t="n"/>
      <c r="N18" s="92" t="n"/>
      <c r="O18" s="92" t="n"/>
      <c r="P18" s="92" t="n"/>
      <c r="Q18" s="92" t="n"/>
    </row>
    <row r="19">
      <c r="A19" s="97" t="inlineStr">
        <is>
          <t>再オープン</t>
        </is>
      </c>
      <c r="B19" s="126">
        <f>COUNTIF('修繕依頼記録'!$O$4:$O$203,A19)</f>
      </c>
      <c r="C19" s="92" t="n"/>
      <c r="D19" s="92" t="n"/>
      <c r="E19" s="92" t="n"/>
      <c r="F19" s="92" t="n"/>
      <c r="G19" s="92" t="n"/>
      <c r="H19" s="92" t="n"/>
      <c r="I19" s="92" t="n"/>
      <c r="J19" s="92" t="n"/>
      <c r="K19" s="92" t="n"/>
      <c r="L19" s="92" t="n"/>
      <c r="M19" s="92" t="n"/>
      <c r="N19" s="92" t="n"/>
      <c r="O19" s="92" t="n"/>
      <c r="P19" s="92" t="n"/>
      <c r="Q19" s="92" t="n"/>
    </row>
    <row r="20">
      <c r="A20" s="92" t="n"/>
      <c r="B20" s="92" t="n"/>
      <c r="C20" s="92" t="n"/>
      <c r="D20" s="92" t="n"/>
      <c r="E20" s="92" t="n"/>
      <c r="F20" s="92" t="n"/>
      <c r="G20" s="92" t="n"/>
      <c r="H20" s="92" t="n"/>
      <c r="I20" s="92" t="n"/>
      <c r="J20" s="92" t="n"/>
      <c r="K20" s="92" t="n"/>
      <c r="L20" s="92" t="n"/>
      <c r="M20" s="92" t="n"/>
      <c r="N20" s="92" t="n"/>
      <c r="O20" s="92" t="n"/>
      <c r="P20" s="92" t="n"/>
      <c r="Q20" s="92" t="n"/>
    </row>
    <row r="21">
      <c r="A21" s="92" t="n"/>
      <c r="B21" s="92" t="n"/>
      <c r="C21" s="92" t="n"/>
      <c r="D21" s="92" t="n"/>
      <c r="E21" s="92" t="n"/>
      <c r="F21" s="92" t="n"/>
      <c r="G21" s="92" t="n"/>
      <c r="H21" s="92" t="n"/>
      <c r="I21" s="92" t="n"/>
      <c r="J21" s="92" t="n"/>
      <c r="K21" s="92" t="n"/>
      <c r="L21" s="92" t="n"/>
      <c r="M21" s="92" t="n"/>
      <c r="N21" s="92" t="n"/>
      <c r="O21" s="92" t="n"/>
      <c r="P21" s="92" t="n"/>
      <c r="Q21" s="92" t="n"/>
    </row>
    <row r="22">
      <c r="A22" s="107" t="inlineStr">
        <is>
          <t>重点フォロー一覧（手動絞り込みの目安）</t>
        </is>
      </c>
      <c r="B22" s="1" t="n"/>
      <c r="C22" s="1" t="n"/>
      <c r="D22" s="1" t="n"/>
      <c r="E22" s="1" t="n"/>
      <c r="F22" s="92" t="n"/>
      <c r="G22" s="92" t="n"/>
      <c r="H22" s="92" t="n"/>
      <c r="I22" s="92" t="n"/>
      <c r="J22" s="92" t="n"/>
      <c r="K22" s="92" t="n"/>
      <c r="L22" s="92" t="n"/>
      <c r="M22" s="92" t="n"/>
      <c r="N22" s="92" t="n"/>
      <c r="O22" s="92" t="n"/>
      <c r="P22" s="92" t="n"/>
      <c r="Q22" s="92" t="n"/>
    </row>
    <row r="23">
      <c r="A23" s="74" t="inlineStr">
        <is>
          <t>絞り込み条件</t>
        </is>
      </c>
      <c r="B23" s="74" t="inlineStr">
        <is>
          <t>推奨対応</t>
        </is>
      </c>
      <c r="C23" s="74" t="inlineStr">
        <is>
          <t>シート</t>
        </is>
      </c>
      <c r="D23" s="74" t="inlineStr">
        <is>
          <t>担当者</t>
        </is>
      </c>
      <c r="E23" s="74" t="inlineStr">
        <is>
          <t>説明</t>
        </is>
      </c>
      <c r="F23" s="92" t="n"/>
      <c r="G23" s="92" t="n"/>
      <c r="H23" s="92" t="n"/>
      <c r="I23" s="92" t="n"/>
      <c r="J23" s="92" t="n"/>
      <c r="K23" s="92" t="n"/>
      <c r="L23" s="92" t="n"/>
      <c r="M23" s="92" t="n"/>
      <c r="N23" s="92" t="n"/>
      <c r="O23" s="92" t="n"/>
      <c r="P23" s="92" t="n"/>
      <c r="Q23" s="92" t="n"/>
    </row>
    <row r="24">
      <c r="A24" s="56" t="inlineStr">
        <is>
          <t>期限超過判定が期限超過</t>
        </is>
      </c>
      <c r="B24" s="56" t="inlineStr">
        <is>
          <t>停滞理由を優先して確認し、目標完了日を更新します</t>
        </is>
      </c>
      <c r="C24" s="56" t="inlineStr">
        <is>
          <t>修繕依頼記録と対応状況</t>
        </is>
      </c>
      <c r="D24" s="56" t="inlineStr">
        <is>
          <t>修繕責任者</t>
        </is>
      </c>
      <c r="E24" s="56" t="inlineStr">
        <is>
          <t>日次会議や週次会議でのフォローに使います</t>
        </is>
      </c>
      <c r="F24" s="92" t="n"/>
      <c r="G24" s="92" t="n"/>
      <c r="H24" s="92" t="n"/>
      <c r="I24" s="92" t="n"/>
      <c r="J24" s="92" t="n"/>
      <c r="K24" s="92" t="n"/>
      <c r="L24" s="92" t="n"/>
      <c r="M24" s="92" t="n"/>
      <c r="N24" s="92" t="n"/>
      <c r="O24" s="92" t="n"/>
      <c r="P24" s="92" t="n"/>
      <c r="Q24" s="92" t="n"/>
    </row>
    <row r="25">
      <c r="A25" s="56" t="inlineStr">
        <is>
          <t>停滞ありが「はい」</t>
        </is>
      </c>
      <c r="B25" s="56" t="inlineStr">
        <is>
          <t>部品、外部委託、承認の責任者を明確にします</t>
        </is>
      </c>
      <c r="C25" s="56" t="inlineStr">
        <is>
          <t>対応状況</t>
        </is>
      </c>
      <c r="D25" s="56" t="inlineStr">
        <is>
          <t>手配担当者または主管者者</t>
        </is>
      </c>
      <c r="E25" s="56" t="inlineStr">
        <is>
          <t>部門横断の連携に使います</t>
        </is>
      </c>
      <c r="F25" s="92" t="n"/>
      <c r="G25" s="92" t="n"/>
      <c r="H25" s="92" t="n"/>
      <c r="I25" s="92" t="n"/>
      <c r="J25" s="92" t="n"/>
      <c r="K25" s="92" t="n"/>
      <c r="L25" s="92" t="n"/>
      <c r="M25" s="92" t="n"/>
      <c r="N25" s="92" t="n"/>
      <c r="O25" s="92" t="n"/>
      <c r="P25" s="92" t="n"/>
      <c r="Q25" s="92" t="n"/>
    </row>
    <row r="26">
      <c r="A26" s="56" t="inlineStr">
        <is>
          <t>優先度が緊急または高</t>
        </is>
      </c>
      <c r="B26" s="56" t="inlineStr">
        <is>
          <t>SLA時間と現地対応記録を確認します</t>
        </is>
      </c>
      <c r="C26" s="56" t="inlineStr">
        <is>
          <t>修繕依頼記録と点検結果</t>
        </is>
      </c>
      <c r="D26" s="56" t="inlineStr">
        <is>
          <t>主管者</t>
        </is>
      </c>
      <c r="E26" s="56" t="inlineStr">
        <is>
          <t>SLAの振り返りに使います</t>
        </is>
      </c>
      <c r="F26" s="92" t="n"/>
      <c r="G26" s="92" t="n"/>
      <c r="H26" s="92" t="n"/>
      <c r="I26" s="92" t="n"/>
      <c r="J26" s="92" t="n"/>
      <c r="K26" s="92" t="n"/>
      <c r="L26" s="92" t="n"/>
      <c r="M26" s="92" t="n"/>
      <c r="N26" s="92" t="n"/>
      <c r="O26" s="92" t="n"/>
      <c r="P26" s="92" t="n"/>
      <c r="Q26" s="92" t="n"/>
    </row>
    <row r="27">
      <c r="A27" s="56" t="inlineStr">
        <is>
          <t>検収結果が不合格</t>
        </is>
      </c>
      <c r="B27" s="56" t="inlineStr">
        <is>
          <t>再オープンして対応状況を補足します</t>
        </is>
      </c>
      <c r="C27" s="56" t="inlineStr">
        <is>
          <t>完了履歴と対応状況</t>
        </is>
      </c>
      <c r="D27" s="56" t="inlineStr">
        <is>
          <t>検収者</t>
        </is>
      </c>
      <c r="E27" s="56" t="inlineStr">
        <is>
          <t>品質のクローズループに使います</t>
        </is>
      </c>
      <c r="F27" s="92" t="n"/>
      <c r="G27" s="92" t="n"/>
      <c r="H27" s="92" t="n"/>
      <c r="I27" s="92" t="n"/>
      <c r="J27" s="92" t="n"/>
      <c r="K27" s="92" t="n"/>
      <c r="L27" s="92" t="n"/>
      <c r="M27" s="92" t="n"/>
      <c r="N27" s="92" t="n"/>
      <c r="O27" s="92" t="n"/>
      <c r="P27" s="92" t="n"/>
      <c r="Q27" s="92" t="n"/>
    </row>
    <row r="28">
      <c r="A28" s="56" t="inlineStr">
        <is>
          <t>再発リスクが高</t>
        </is>
      </c>
      <c r="B28" s="56" t="inlineStr">
        <is>
          <t>予防策と点検計画を補足します</t>
        </is>
      </c>
      <c r="C28" s="56" t="inlineStr">
        <is>
          <t>完了履歴と基本設定</t>
        </is>
      </c>
      <c r="D28" s="56" t="inlineStr">
        <is>
          <t>管理者</t>
        </is>
      </c>
      <c r="E28" s="56" t="inlineStr">
        <is>
          <t>継続改善に使います</t>
        </is>
      </c>
      <c r="F28" s="92" t="n"/>
      <c r="G28" s="92" t="n"/>
      <c r="H28" s="92" t="n"/>
      <c r="I28" s="92" t="n"/>
      <c r="J28" s="92" t="n"/>
      <c r="K28" s="92" t="n"/>
      <c r="L28" s="92" t="n"/>
      <c r="M28" s="92" t="n"/>
      <c r="N28" s="92" t="n"/>
      <c r="O28" s="92" t="n"/>
      <c r="P28" s="92" t="n"/>
      <c r="Q28" s="92" t="n"/>
    </row>
    <row r="29">
      <c r="A29" s="92" t="n"/>
      <c r="B29" s="92" t="n"/>
      <c r="C29" s="92" t="n"/>
      <c r="D29" s="92" t="n"/>
      <c r="E29" s="92" t="n"/>
      <c r="F29" s="92" t="n"/>
      <c r="G29" s="92" t="n"/>
      <c r="H29" s="92" t="n"/>
      <c r="I29" s="92" t="n"/>
      <c r="J29" s="92" t="n"/>
      <c r="K29" s="92" t="n"/>
      <c r="L29" s="92" t="n"/>
      <c r="M29" s="92" t="n"/>
      <c r="N29" s="92" t="n"/>
      <c r="O29" s="92" t="n"/>
      <c r="P29" s="92" t="n"/>
      <c r="Q29" s="92" t="n"/>
    </row>
    <row r="30">
      <c r="A30" s="92" t="n"/>
      <c r="B30" s="92" t="n"/>
      <c r="C30" s="92" t="n"/>
      <c r="D30" s="92" t="n"/>
      <c r="E30" s="92" t="n"/>
      <c r="F30" s="92" t="n"/>
      <c r="G30" s="92" t="n"/>
      <c r="H30" s="92" t="n"/>
      <c r="I30" s="92" t="n"/>
      <c r="J30" s="92" t="n"/>
      <c r="K30" s="92" t="n"/>
      <c r="L30" s="92" t="n"/>
      <c r="M30" s="92" t="n"/>
      <c r="N30" s="92" t="n"/>
      <c r="O30" s="92" t="n"/>
      <c r="P30" s="92" t="n"/>
      <c r="Q30" s="92" t="n"/>
    </row>
    <row r="31">
      <c r="A31" s="92" t="n"/>
      <c r="B31" s="92" t="n"/>
      <c r="C31" s="92" t="n"/>
      <c r="D31" s="92" t="n"/>
      <c r="E31" s="92" t="n"/>
      <c r="F31" s="92" t="n"/>
      <c r="G31" s="92" t="n"/>
      <c r="H31" s="92" t="n"/>
      <c r="I31" s="92" t="n"/>
      <c r="J31" s="92" t="n"/>
      <c r="K31" s="92" t="n"/>
      <c r="L31" s="92" t="n"/>
      <c r="M31" s="92" t="n"/>
      <c r="N31" s="92" t="n"/>
      <c r="O31" s="92" t="n"/>
      <c r="P31" s="92" t="n"/>
      <c r="Q31" s="92" t="n"/>
    </row>
    <row r="32">
      <c r="A32" s="92" t="n"/>
      <c r="B32" s="92" t="n"/>
      <c r="C32" s="92" t="n"/>
      <c r="D32" s="92" t="n"/>
      <c r="E32" s="92" t="n"/>
      <c r="F32" s="92" t="n"/>
      <c r="G32" s="92" t="n"/>
      <c r="H32" s="92" t="n"/>
      <c r="I32" s="92" t="n"/>
      <c r="J32" s="92" t="n"/>
      <c r="K32" s="92" t="n"/>
      <c r="L32" s="92" t="n"/>
      <c r="M32" s="92" t="n"/>
      <c r="N32" s="92" t="n"/>
      <c r="O32" s="92" t="n"/>
      <c r="P32" s="92" t="n"/>
      <c r="Q32" s="92" t="n"/>
    </row>
    <row r="33">
      <c r="A33" s="92" t="n"/>
      <c r="B33" s="92" t="n"/>
      <c r="C33" s="92" t="n"/>
      <c r="D33" s="92" t="n"/>
      <c r="E33" s="92" t="n"/>
      <c r="F33" s="92" t="n"/>
      <c r="G33" s="92" t="n"/>
      <c r="H33" s="92" t="n"/>
      <c r="I33" s="92" t="n"/>
      <c r="J33" s="92" t="n"/>
      <c r="K33" s="92" t="n"/>
      <c r="L33" s="92" t="n"/>
      <c r="M33" s="92" t="n"/>
      <c r="N33" s="92" t="n"/>
      <c r="O33" s="92" t="n"/>
      <c r="P33" s="92" t="n"/>
      <c r="Q33" s="92" t="n"/>
    </row>
    <row r="34">
      <c r="A34" s="92" t="n"/>
      <c r="B34" s="92" t="n"/>
      <c r="C34" s="92" t="n"/>
      <c r="D34" s="92" t="n"/>
      <c r="E34" s="92" t="n"/>
      <c r="F34" s="92" t="n"/>
      <c r="G34" s="92" t="n"/>
      <c r="H34" s="92" t="n"/>
      <c r="I34" s="92" t="n"/>
      <c r="J34" s="92" t="n"/>
      <c r="K34" s="92" t="n"/>
      <c r="L34" s="92" t="n"/>
      <c r="M34" s="92" t="n"/>
      <c r="N34" s="92" t="n"/>
      <c r="O34" s="92" t="n"/>
      <c r="P34" s="92" t="n"/>
      <c r="Q34" s="92" t="n"/>
    </row>
    <row r="35">
      <c r="A35" s="92" t="n"/>
      <c r="B35" s="92" t="n"/>
      <c r="C35" s="92" t="n"/>
      <c r="D35" s="92" t="n"/>
      <c r="E35" s="92" t="n"/>
      <c r="F35" s="92" t="n"/>
      <c r="G35" s="92" t="n"/>
      <c r="H35" s="92" t="n"/>
      <c r="I35" s="92" t="n"/>
      <c r="J35" s="92" t="n"/>
      <c r="K35" s="92" t="n"/>
      <c r="L35" s="92" t="n"/>
      <c r="M35" s="92" t="n"/>
      <c r="N35" s="92" t="n"/>
      <c r="O35" s="92" t="n"/>
      <c r="P35" s="92" t="n"/>
      <c r="Q35" s="92" t="n"/>
    </row>
    <row r="36">
      <c r="A36" s="92" t="n"/>
      <c r="B36" s="92" t="n"/>
      <c r="C36" s="92" t="n"/>
      <c r="D36" s="92" t="n"/>
      <c r="E36" s="92" t="n"/>
      <c r="F36" s="92" t="n"/>
      <c r="G36" s="92" t="n"/>
      <c r="H36" s="92" t="n"/>
      <c r="I36" s="92" t="n"/>
      <c r="J36" s="92" t="n"/>
      <c r="K36" s="92" t="n"/>
      <c r="L36" s="92" t="n"/>
      <c r="M36" s="92" t="n"/>
      <c r="N36" s="92" t="n"/>
      <c r="O36" s="92" t="n"/>
      <c r="P36" s="92" t="n"/>
      <c r="Q36" s="92" t="n"/>
    </row>
    <row r="37">
      <c r="A37" s="92" t="n"/>
      <c r="B37" s="92" t="n"/>
      <c r="C37" s="92" t="n"/>
      <c r="D37" s="92" t="n"/>
      <c r="E37" s="92" t="n"/>
      <c r="F37" s="92" t="n"/>
      <c r="G37" s="92" t="n"/>
      <c r="H37" s="92" t="n"/>
      <c r="I37" s="92" t="n"/>
      <c r="J37" s="92" t="n"/>
      <c r="K37" s="92" t="n"/>
      <c r="L37" s="92" t="n"/>
      <c r="M37" s="92" t="n"/>
      <c r="N37" s="92" t="n"/>
      <c r="O37" s="92" t="n"/>
      <c r="P37" s="92" t="n"/>
      <c r="Q37" s="92" t="n"/>
    </row>
    <row r="38">
      <c r="A38" s="92" t="n"/>
      <c r="B38" s="92" t="n"/>
      <c r="C38" s="92" t="n"/>
      <c r="D38" s="92" t="n"/>
      <c r="E38" s="92" t="n"/>
      <c r="F38" s="92" t="n"/>
      <c r="G38" s="92" t="n"/>
      <c r="H38" s="92" t="n"/>
      <c r="I38" s="92" t="n"/>
      <c r="J38" s="92" t="n"/>
      <c r="K38" s="92" t="n"/>
      <c r="L38" s="92" t="n"/>
      <c r="M38" s="92" t="n"/>
      <c r="N38" s="92" t="n"/>
      <c r="O38" s="92" t="n"/>
      <c r="P38" s="92" t="n"/>
      <c r="Q38" s="92" t="n"/>
    </row>
    <row r="39">
      <c r="A39" s="92" t="n"/>
      <c r="B39" s="92" t="n"/>
      <c r="C39" s="92" t="n"/>
      <c r="D39" s="92" t="n"/>
      <c r="E39" s="92" t="n"/>
      <c r="F39" s="92" t="n"/>
      <c r="G39" s="92" t="n"/>
      <c r="H39" s="92" t="n"/>
      <c r="I39" s="92" t="n"/>
      <c r="J39" s="92" t="n"/>
      <c r="K39" s="92" t="n"/>
      <c r="L39" s="92" t="n"/>
      <c r="M39" s="92" t="n"/>
      <c r="N39" s="92" t="n"/>
      <c r="O39" s="92" t="n"/>
      <c r="P39" s="92" t="n"/>
      <c r="Q39" s="92" t="n"/>
    </row>
    <row r="40">
      <c r="A40" s="92" t="n"/>
      <c r="B40" s="92" t="n"/>
      <c r="C40" s="92" t="n"/>
      <c r="D40" s="92" t="n"/>
      <c r="E40" s="92" t="n"/>
      <c r="F40" s="92" t="n"/>
      <c r="G40" s="92" t="n"/>
      <c r="H40" s="92" t="n"/>
      <c r="I40" s="92" t="n"/>
      <c r="J40" s="92" t="n"/>
      <c r="K40" s="92" t="n"/>
      <c r="L40" s="92" t="n"/>
      <c r="M40" s="92" t="n"/>
      <c r="N40" s="92" t="n"/>
      <c r="O40" s="92" t="n"/>
      <c r="P40" s="92" t="n"/>
      <c r="Q40" s="92" t="n"/>
    </row>
  </sheetData>
  <mergeCells count="3">
    <mergeCell ref="A2:Q2"/>
    <mergeCell ref="A22:E22"/>
    <mergeCell ref="A1:Q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W203"/>
  <sheetViews>
    <sheetView workbookViewId="0">
      <selection activeCell="A1" sqref="A1"/>
    </sheetView>
  </sheetViews>
  <sheetFormatPr baseColWidth="8" defaultRowHeight="15"/>
  <cols>
    <col customWidth="true" max="1" min="1" width="16"/>
    <col customWidth="true" max="2" min="2" width="18"/>
    <col customWidth="true" max="3" min="3" width="12"/>
    <col customWidth="true" max="6" min="4" width="18"/>
    <col customWidth="true" max="7" min="7" width="14"/>
    <col customWidth="true" max="9" min="8" width="16"/>
    <col customWidth="true" max="11" min="10" width="10"/>
    <col customWidth="true" max="12" min="12" width="34"/>
    <col customWidth="true" max="13" min="13" width="22"/>
    <col customWidth="true" max="15" min="14" width="14"/>
    <col customWidth="true" max="18" min="16" width="18"/>
    <col customWidth="true" max="19" min="19" width="14"/>
    <col customWidth="true" max="20" min="20" width="12"/>
    <col customWidth="true" max="21" min="21" width="14"/>
    <col customWidth="true" max="22" min="22" width="12"/>
    <col customWidth="true" max="23" min="23" width="26"/>
  </cols>
  <sheetData>
    <row r="1" ht="30" customHeight="true">
      <c r="A1" s="90" t="s">
        <v>2</v>
      </c>
      <c r="B1" s="1" t="n"/>
      <c r="C1" s="1" t="n"/>
      <c r="D1" s="1" t="n"/>
      <c r="E1" s="1" t="n"/>
      <c r="F1" s="1" t="n"/>
      <c r="G1" s="1" t="n"/>
      <c r="H1" s="1" t="n"/>
      <c r="I1" s="1" t="n"/>
      <c r="J1" s="1" t="n"/>
      <c r="K1" s="1" t="n"/>
      <c r="L1" s="1" t="n"/>
      <c r="M1" s="1" t="n"/>
      <c r="N1" s="1" t="n"/>
      <c r="O1" s="1" t="n"/>
      <c r="P1" s="1" t="n"/>
      <c r="Q1" s="1" t="n"/>
      <c r="R1" s="1" t="n"/>
      <c r="S1" s="1" t="n"/>
      <c r="T1" s="1" t="n"/>
      <c r="U1" s="1" t="n"/>
      <c r="V1" s="1" t="n"/>
      <c r="W1" s="1" t="n"/>
    </row>
    <row r="2" ht="32" customHeight="true">
      <c r="A2" s="91" t="inlineStr">
        <is>
          <t>依頼登録の主表です。白い列は入力欄、薄いグレーの列はSLA、目標完了日、実完了日、初動時間、クローズ時間、期限超過状態を数式で自動計算します。</t>
        </is>
      </c>
      <c r="B2" s="1" t="n"/>
      <c r="C2" s="1" t="n"/>
      <c r="D2" s="1" t="n"/>
      <c r="E2" s="1" t="n"/>
      <c r="F2" s="1" t="n"/>
      <c r="G2" s="1" t="n"/>
      <c r="H2" s="1" t="n"/>
      <c r="I2" s="1" t="n"/>
      <c r="J2" s="1" t="n"/>
      <c r="K2" s="1" t="n"/>
      <c r="L2" s="1" t="n"/>
      <c r="M2" s="1" t="n"/>
      <c r="N2" s="1" t="n"/>
      <c r="O2" s="1" t="n"/>
      <c r="P2" s="1" t="n"/>
      <c r="Q2" s="1" t="n"/>
      <c r="R2" s="1" t="n"/>
      <c r="S2" s="1" t="n"/>
      <c r="T2" s="1" t="n"/>
      <c r="U2" s="1" t="n"/>
      <c r="V2" s="1" t="n"/>
      <c r="W2" s="1" t="n"/>
    </row>
    <row r="3" ht="15" customHeight="true">
      <c r="A3" s="74" t="inlineStr">
        <is>
          <t>依頼番号</t>
        </is>
      </c>
      <c r="B3" s="74" t="inlineStr">
        <is>
          <t>依頼日</t>
        </is>
      </c>
      <c r="C3" s="74" t="inlineStr">
        <is>
          <t>依頼者</t>
        </is>
      </c>
      <c r="D3" s="74" t="inlineStr">
        <is>
          <t>部門、テナント、店舗</t>
        </is>
      </c>
      <c r="E3" s="74" t="inlineStr">
        <is>
          <t>場所、階、エリア</t>
        </is>
      </c>
      <c r="F3" s="74" t="inlineStr">
        <is>
          <t>施設または設備名</t>
        </is>
      </c>
      <c r="G3" s="74" t="inlineStr">
        <is>
          <t>資産番号</t>
        </is>
      </c>
      <c r="H3" s="74" t="inlineStr">
        <is>
          <t>利用場面</t>
        </is>
      </c>
      <c r="I3" s="74" t="inlineStr">
        <is>
          <t>故障区分</t>
        </is>
      </c>
      <c r="J3" s="74" t="inlineStr">
        <is>
          <t>優先度</t>
        </is>
      </c>
      <c r="K3" s="74" t="inlineStr">
        <is>
          <t>SLA時間</t>
        </is>
      </c>
      <c r="L3" s="74" t="inlineStr">
        <is>
          <t>依頼内容</t>
        </is>
      </c>
      <c r="M3" s="74" t="inlineStr">
        <is>
          <t>影響範囲</t>
        </is>
      </c>
      <c r="N3" s="74" t="inlineStr">
        <is>
          <t>安全と法令対応リスク</t>
        </is>
      </c>
      <c r="O3" s="74" t="inlineStr">
        <is>
          <t>現在の状態</t>
        </is>
      </c>
      <c r="P3" s="74" t="inlineStr">
        <is>
          <t>担当者または委託先</t>
        </is>
      </c>
      <c r="Q3" s="74" t="inlineStr">
        <is>
          <t>目標完了日</t>
        </is>
      </c>
      <c r="R3" s="74" t="inlineStr">
        <is>
          <t>実完了日</t>
        </is>
      </c>
      <c r="S3" s="74" t="inlineStr">
        <is>
          <t>初動時間（時間）</t>
        </is>
      </c>
      <c r="T3" s="74" t="inlineStr">
        <is>
          <t>クローズ時間（時間）</t>
        </is>
      </c>
      <c r="U3" s="74" t="inlineStr">
        <is>
          <t>期限超過判定</t>
        </is>
      </c>
      <c r="V3" s="74" t="inlineStr">
        <is>
          <t>費用見込み</t>
        </is>
      </c>
      <c r="W3" s="74" t="inlineStr">
        <is>
          <t>備考</t>
        </is>
      </c>
    </row>
    <row r="4" ht="15" customHeight="true">
      <c r="A4" s="60" t="inlineStr">
        <is>
          <t>REQ-2026-0001</t>
        </is>
      </c>
      <c r="B4" s="127" t="n">
        <v>46130.375</v>
      </c>
      <c r="C4" s="60" t="inlineStr">
        <is>
          <t>佐藤太郎</t>
        </is>
      </c>
      <c r="D4" s="60" t="inlineStr">
        <is>
          <t>生産部</t>
        </is>
      </c>
      <c r="E4" s="60" t="inlineStr">
        <is>
          <t>第1工場1階</t>
        </is>
      </c>
      <c r="F4" s="60" t="inlineStr">
        <is>
          <t>空調機</t>
        </is>
      </c>
      <c r="G4" s="60" t="inlineStr">
        <is>
          <t>HVAC-001</t>
        </is>
      </c>
      <c r="H4" s="60" t="inlineStr">
        <is>
          <t>建物設備</t>
        </is>
      </c>
      <c r="I4" s="60" t="inlineStr">
        <is>
          <t>空調</t>
        </is>
      </c>
      <c r="J4" s="60" t="inlineStr">
        <is>
          <t>中</t>
        </is>
      </c>
      <c r="K4" s="128">
        <f>IF(J4="","",IFERROR(VLOOKUP(J4,'基本設定'!$K$11:$L$14,2,FALSE),""))</f>
      </c>
      <c r="L4" s="60" t="inlineStr">
        <is>
          <t>運転中に異音があるため、現地確認が必要です。</t>
        </is>
      </c>
      <c r="M4" s="60" t="inlineStr">
        <is>
          <t>執務環境の快適性に影響</t>
        </is>
      </c>
      <c r="N4" s="60" t="inlineStr">
        <is>
          <t>低</t>
        </is>
      </c>
      <c r="O4" s="60" t="inlineStr">
        <is>
          <t>対応中</t>
        </is>
      </c>
      <c r="P4" s="60" t="inlineStr">
        <is>
          <t>佐藤技師</t>
        </is>
      </c>
      <c r="Q4" s="129">
        <f>IF(OR(B4="",K4=""),"",B4+K4/24)</f>
      </c>
      <c r="R4" s="129">
        <f>IF(A4="","",IF(COUNTIF('完了履歴'!$C$4:$C$203,A4)=0,"",MAXIFS('完了履歴'!$B$4:$B$203,'完了履歴'!$C$4:$C$203,A4)))</f>
      </c>
      <c r="S4" s="128">
        <f>IF(A4="","",IF(COUNTIF('対応状況'!$B$4:$B$203,A4)=0,"",ROUND((MINIFS('対応状況'!$A$4:$A$203,'対応状況'!$B$4:$B$203,A4)-B4)*24,1)))</f>
      </c>
      <c r="T4" s="128">
        <f>IF(OR(B4="",R4=""),"",ROUND((R4-B4)*24,1))</f>
      </c>
      <c r="U4" s="64">
        <f>IF(A4="","",IF(O4="キャンセル済み","-",IF(OR(O4="クローズ済み",O4="完了"),IF(AND(Q4&lt;&gt;"",R4&lt;&gt;"",R4&gt;Q4),"期限超過完了","期限内完了"),IF(AND(Q4&lt;&gt;"",TODAY()&gt;Q4),"期限超過","期限内"))))</f>
      </c>
      <c r="V4" s="130" t="n">
        <v>1200</v>
      </c>
      <c r="W4" s="60" t="inlineStr">
        <is>
          <t>現地確認中</t>
        </is>
      </c>
    </row>
    <row r="5" ht="15" customHeight="true">
      <c r="A5" s="60" t="inlineStr">
        <is>
          <t>REQ-2026-0002</t>
        </is>
      </c>
      <c r="B5" s="127" t="n">
        <v>46131.60416666666</v>
      </c>
      <c r="C5" s="60" t="inlineStr">
        <is>
          <t>鈴木花子</t>
        </is>
      </c>
      <c r="D5" s="60" t="inlineStr">
        <is>
          <t>東京駅前店</t>
        </is>
      </c>
      <c r="E5" s="60" t="inlineStr">
        <is>
          <t>店舗と拠点</t>
        </is>
      </c>
      <c r="F5" s="60" t="inlineStr">
        <is>
          <t>POS端末</t>
        </is>
      </c>
      <c r="G5" s="60" t="inlineStr">
        <is>
          <t>IT-031</t>
        </is>
      </c>
      <c r="H5" s="60" t="inlineStr">
        <is>
          <t>IT機器と事務機器</t>
        </is>
      </c>
      <c r="I5" s="60" t="inlineStr">
        <is>
          <t>ネットワークとシステム</t>
        </is>
      </c>
      <c r="J5" s="60" t="inlineStr">
        <is>
          <t>高</t>
        </is>
      </c>
      <c r="K5" s="128">
        <f>IF(J5="","",IFERROR(VLOOKUP(J5,'基本設定'!$K$11:$L$14,2,FALSE),""))</f>
      </c>
      <c r="L5" s="60" t="inlineStr">
        <is>
          <t>POS端末が起動せず、会計業務に影響しています。</t>
        </is>
      </c>
      <c r="M5" s="60" t="inlineStr">
        <is>
          <t>会計停止</t>
        </is>
      </c>
      <c r="N5" s="60" t="inlineStr">
        <is>
          <t>中</t>
        </is>
      </c>
      <c r="O5" s="60" t="inlineStr">
        <is>
          <t>クローズ済み</t>
        </is>
      </c>
      <c r="P5" s="60" t="inlineStr">
        <is>
          <t>鈴木技師</t>
        </is>
      </c>
      <c r="Q5" s="129">
        <f>IF(OR(B5="",K5=""),"",B5+K5/24)</f>
      </c>
      <c r="R5" s="129">
        <f>IF(A5="","",IF(COUNTIF('完了履歴'!$C$4:$C$203,A5)=0,"",MAXIFS('完了履歴'!$B$4:$B$203,'完了履歴'!$C$4:$C$203,A5)))</f>
      </c>
      <c r="S5" s="128">
        <f>IF(A5="","",IF(COUNTIF('対応状況'!$B$4:$B$203,A5)=0,"",ROUND((MINIFS('対応状況'!$A$4:$A$203,'対応状況'!$B$4:$B$203,A5)-B5)*24,1)))</f>
      </c>
      <c r="T5" s="128">
        <f>IF(OR(B5="",R5=""),"",ROUND((R5-B5)*24,1))</f>
      </c>
      <c r="U5" s="64">
        <f>IF(A5="","",IF(O5="キャンセル済み","-",IF(OR(O5="クローズ済み",O5="完了"),IF(AND(Q5&lt;&gt;"",R5&lt;&gt;"",R5&gt;Q5),"期限超過完了","期限内完了"),IF(AND(Q5&lt;&gt;"",TODAY()&gt;Q5),"期限超過","期限内"))))</f>
      </c>
      <c r="V5" s="130" t="n">
        <v>800</v>
      </c>
      <c r="W5" s="60" t="inlineStr">
        <is>
          <t>電源アダプター交換済み</t>
        </is>
      </c>
    </row>
    <row r="6" ht="15" customHeight="true">
      <c r="A6" s="60" t="inlineStr">
        <is>
          <t>REQ-2026-0003</t>
        </is>
      </c>
      <c r="B6" s="127" t="n">
        <v>46133.34375</v>
      </c>
      <c r="C6" s="60" t="inlineStr">
        <is>
          <t>田中健</t>
        </is>
      </c>
      <c r="D6" s="60" t="inlineStr">
        <is>
          <t>設備チーム</t>
        </is>
      </c>
      <c r="E6" s="60" t="inlineStr">
        <is>
          <t>第2工場2階</t>
        </is>
      </c>
      <c r="F6" s="60" t="inlineStr">
        <is>
          <t>主軸モーター</t>
        </is>
      </c>
      <c r="G6" s="60" t="inlineStr">
        <is>
          <t>EQ-204</t>
        </is>
      </c>
      <c r="H6" s="60" t="inlineStr">
        <is>
          <t>生産ライン停止</t>
        </is>
      </c>
      <c r="I6" s="60" t="inlineStr">
        <is>
          <t>機械</t>
        </is>
      </c>
      <c r="J6" s="60" t="inlineStr">
        <is>
          <t>緊急</t>
        </is>
      </c>
      <c r="K6" s="128">
        <f>IF(J6="","",IFERROR(VLOOKUP(J6,'基本設定'!$K$11:$L$14,2,FALSE),""))</f>
      </c>
      <c r="L6" s="60" t="inlineStr">
        <is>
          <t>異常振動により停止しました。</t>
        </is>
      </c>
      <c r="M6" s="60" t="inlineStr">
        <is>
          <t>生産ライン停止</t>
        </is>
      </c>
      <c r="N6" s="60" t="inlineStr">
        <is>
          <t>高</t>
        </is>
      </c>
      <c r="O6" s="60" t="inlineStr">
        <is>
          <t>部品待ち</t>
        </is>
      </c>
      <c r="P6" s="60" t="inlineStr">
        <is>
          <t>田中技師</t>
        </is>
      </c>
      <c r="Q6" s="129">
        <f>IF(OR(B6="",K6=""),"",B6+K6/24)</f>
      </c>
      <c r="R6" s="129">
        <f>IF(A6="","",IF(COUNTIF('完了履歴'!$C$4:$C$203,A6)=0,"",MAXIFS('完了履歴'!$B$4:$B$203,'完了履歴'!$C$4:$C$203,A6)))</f>
      </c>
      <c r="S6" s="128">
        <f>IF(A6="","",IF(COUNTIF('対応状況'!$B$4:$B$203,A6)=0,"",ROUND((MINIFS('対応状況'!$A$4:$A$203,'対応状況'!$B$4:$B$203,A6)-B6)*24,1)))</f>
      </c>
      <c r="T6" s="128">
        <f>IF(OR(B6="",R6=""),"",ROUND((R6-B6)*24,1))</f>
      </c>
      <c r="U6" s="64">
        <f>IF(A6="","",IF(O6="キャンセル済み","-",IF(OR(O6="クローズ済み",O6="完了"),IF(AND(Q6&lt;&gt;"",R6&lt;&gt;"",R6&gt;Q6),"期限超過完了","期限内完了"),IF(AND(Q6&lt;&gt;"",TODAY()&gt;Q6),"期限超過","期限内"))))</f>
      </c>
      <c r="V6" s="130" t="n">
        <v>15000</v>
      </c>
      <c r="W6" s="60" t="inlineStr">
        <is>
          <t>軸受の入荷待ち</t>
        </is>
      </c>
    </row>
    <row r="7" ht="15" customHeight="true">
      <c r="A7" s="60" t="inlineStr">
        <is>
          <t>REQ-2026-0004</t>
        </is>
      </c>
      <c r="B7" s="127" t="n">
        <v>46133.66666666666</v>
      </c>
      <c r="C7" s="60" t="inlineStr">
        <is>
          <t>高橋美咲</t>
        </is>
      </c>
      <c r="D7" s="60" t="inlineStr">
        <is>
          <t>施設窓口</t>
        </is>
      </c>
      <c r="E7" s="60" t="inlineStr">
        <is>
          <t>A棟8階</t>
        </is>
      </c>
      <c r="F7" s="60" t="inlineStr">
        <is>
          <t>給水配管</t>
        </is>
      </c>
      <c r="G7" s="60" t="inlineStr">
        <is>
          <t>PL-088</t>
        </is>
      </c>
      <c r="H7" s="60" t="inlineStr">
        <is>
          <t>テナント対応</t>
        </is>
      </c>
      <c r="I7" s="60" t="inlineStr">
        <is>
          <t>給排水</t>
        </is>
      </c>
      <c r="J7" s="60" t="inlineStr">
        <is>
          <t>高</t>
        </is>
      </c>
      <c r="K7" s="128">
        <f>IF(J7="","",IFERROR(VLOOKUP(J7,'基本設定'!$K$11:$L$14,2,FALSE),""))</f>
      </c>
      <c r="L7" s="60" t="inlineStr">
        <is>
          <t>テナント区画から漏水の修繕依頼がありました。</t>
        </is>
      </c>
      <c r="M7" s="60" t="inlineStr">
        <is>
          <t>テナントの執務に影響</t>
        </is>
      </c>
      <c r="N7" s="60" t="inlineStr">
        <is>
          <t>高</t>
        </is>
      </c>
      <c r="O7" s="60" t="inlineStr">
        <is>
          <t>検収待ち</t>
        </is>
      </c>
      <c r="P7" s="60" t="inlineStr">
        <is>
          <t>施設修繕チーム</t>
        </is>
      </c>
      <c r="Q7" s="129">
        <f>IF(OR(B7="",K7=""),"",B7+K7/24)</f>
      </c>
      <c r="R7" s="129">
        <f>IF(A7="","",IF(COUNTIF('完了履歴'!$C$4:$C$203,A7)=0,"",MAXIFS('完了履歴'!$B$4:$B$203,'完了履歴'!$C$4:$C$203,A7)))</f>
      </c>
      <c r="S7" s="128">
        <f>IF(A7="","",IF(COUNTIF('対応状況'!$B$4:$B$203,A7)=0,"",ROUND((MINIFS('対応状況'!$A$4:$A$203,'対応状況'!$B$4:$B$203,A7)-B7)*24,1)))</f>
      </c>
      <c r="T7" s="128">
        <f>IF(OR(B7="",R7=""),"",ROUND((R7-B7)*24,1))</f>
      </c>
      <c r="U7" s="64">
        <f>IF(A7="","",IF(O7="キャンセル済み","-",IF(OR(O7="クローズ済み",O7="完了"),IF(AND(Q7&lt;&gt;"",R7&lt;&gt;"",R7&gt;Q7),"期限超過完了","期限内完了"),IF(AND(Q7&lt;&gt;"",TODAY()&gt;Q7),"期限超過","期限内"))))</f>
      </c>
      <c r="V7" s="130" t="n">
        <v>3000</v>
      </c>
      <c r="W7" s="60" t="inlineStr">
        <is>
          <t>修繕完了、テナント確認待ち</t>
        </is>
      </c>
    </row>
    <row r="8" ht="15" customHeight="true">
      <c r="A8" s="60" t="inlineStr">
        <is>
          <t>REQ-2026-0005</t>
        </is>
      </c>
      <c r="B8" s="127" t="n">
        <v>46134.45833333334</v>
      </c>
      <c r="C8" s="60" t="inlineStr">
        <is>
          <t>伊藤翔</t>
        </is>
      </c>
      <c r="D8" s="60" t="inlineStr">
        <is>
          <t>総務部</t>
        </is>
      </c>
      <c r="E8" s="60" t="inlineStr">
        <is>
          <t>駐車場</t>
        </is>
      </c>
      <c r="F8" s="60" t="inlineStr">
        <is>
          <t>社用車</t>
        </is>
      </c>
      <c r="G8" s="60" t="inlineStr">
        <is>
          <t>CAR-012</t>
        </is>
      </c>
      <c r="H8" s="60" t="inlineStr">
        <is>
          <t>車両と輸送</t>
        </is>
      </c>
      <c r="I8" s="60" t="inlineStr">
        <is>
          <t>車両</t>
        </is>
      </c>
      <c r="J8" s="60" t="inlineStr">
        <is>
          <t>低</t>
        </is>
      </c>
      <c r="K8" s="128">
        <f>IF(J8="","",IFERROR(VLOOKUP(J8,'基本設定'!$K$11:$L$14,2,FALSE),""))</f>
      </c>
      <c r="L8" s="60" t="inlineStr">
        <is>
          <t>定期確認でエンジンの異音を確認しました。</t>
        </is>
      </c>
      <c r="M8" s="60" t="inlineStr">
        <is>
          <t>代替車両を利用可能</t>
        </is>
      </c>
      <c r="N8" s="60" t="inlineStr">
        <is>
          <t>なし</t>
        </is>
      </c>
      <c r="O8" s="60" t="inlineStr">
        <is>
          <t>新規</t>
        </is>
      </c>
      <c r="P8" s="60" t="inlineStr">
        <is>
          <t>車両管理担当</t>
        </is>
      </c>
      <c r="Q8" s="129">
        <f>IF(OR(B8="",K8=""),"",B8+K8/24)</f>
      </c>
      <c r="R8" s="129">
        <f>IF(A8="","",IF(COUNTIF('完了履歴'!$C$4:$C$203,A8)=0,"",MAXIFS('完了履歴'!$B$4:$B$203,'完了履歴'!$C$4:$C$203,A8)))</f>
      </c>
      <c r="S8" s="128">
        <f>IF(A8="","",IF(COUNTIF('対応状況'!$B$4:$B$203,A8)=0,"",ROUND((MINIFS('対応状況'!$A$4:$A$203,'対応状況'!$B$4:$B$203,A8)-B8)*24,1)))</f>
      </c>
      <c r="T8" s="128">
        <f>IF(OR(B8="",R8=""),"",ROUND((R8-B8)*24,1))</f>
      </c>
      <c r="U8" s="64">
        <f>IF(A8="","",IF(O8="キャンセル済み","-",IF(OR(O8="クローズ済み",O8="完了"),IF(AND(Q8&lt;&gt;"",R8&lt;&gt;"",R8&gt;Q8),"期限超過完了","期限内完了"),IF(AND(Q8&lt;&gt;"",TODAY()&gt;Q8),"期限超過","期限内"))))</f>
      </c>
      <c r="V8" s="130" t="n">
        <v>2500</v>
      </c>
      <c r="W8" s="60" t="inlineStr">
        <is>
          <t>手配待ち</t>
        </is>
      </c>
    </row>
    <row r="9" ht="15" customHeight="true">
      <c r="A9" s="60" t="inlineStr">
        <is>
          <t>REQ-2026-0006</t>
        </is>
      </c>
      <c r="B9" s="127" t="n">
        <v>46136.55555555555</v>
      </c>
      <c r="C9" s="60" t="inlineStr">
        <is>
          <t>渡辺彩</t>
        </is>
      </c>
      <c r="D9" s="60" t="inlineStr">
        <is>
          <t>安全環境部</t>
        </is>
      </c>
      <c r="E9" s="60" t="inlineStr">
        <is>
          <t>倉庫</t>
        </is>
      </c>
      <c r="F9" s="60" t="inlineStr">
        <is>
          <t>防火戸</t>
        </is>
      </c>
      <c r="G9" s="60" t="inlineStr">
        <is>
          <t>SAFE-044</t>
        </is>
      </c>
      <c r="H9" s="60" t="inlineStr">
        <is>
          <t>安全上の懸念</t>
        </is>
      </c>
      <c r="I9" s="60" t="inlineStr">
        <is>
          <t>消防と防犯</t>
        </is>
      </c>
      <c r="J9" s="60" t="inlineStr">
        <is>
          <t>緊急</t>
        </is>
      </c>
      <c r="K9" s="128">
        <f>IF(J9="","",IFERROR(VLOOKUP(J9,'基本設定'!$K$11:$L$14,2,FALSE),""))</f>
      </c>
      <c r="L9" s="60" t="inlineStr">
        <is>
          <t>防火戸の閉まり方に異常があります。</t>
        </is>
      </c>
      <c r="M9" s="60" t="inlineStr">
        <is>
          <t>法令対応リスク</t>
        </is>
      </c>
      <c r="N9" s="60" t="inlineStr">
        <is>
          <t>高</t>
        </is>
      </c>
      <c r="O9" s="60" t="inlineStr">
        <is>
          <t>完了</t>
        </is>
      </c>
      <c r="P9" s="60" t="inlineStr">
        <is>
          <t>防災委託先</t>
        </is>
      </c>
      <c r="Q9" s="129">
        <f>IF(OR(B9="",K9=""),"",B9+K9/24)</f>
      </c>
      <c r="R9" s="129">
        <f>IF(A9="","",IF(COUNTIF('完了履歴'!$C$4:$C$203,A9)=0,"",MAXIFS('完了履歴'!$B$4:$B$203,'完了履歴'!$C$4:$C$203,A9)))</f>
      </c>
      <c r="S9" s="128">
        <f>IF(A9="","",IF(COUNTIF('対応状況'!$B$4:$B$203,A9)=0,"",ROUND((MINIFS('対応状況'!$A$4:$A$203,'対応状況'!$B$4:$B$203,A9)-B9)*24,1)))</f>
      </c>
      <c r="T9" s="128">
        <f>IF(OR(B9="",R9=""),"",ROUND((R9-B9)*24,1))</f>
      </c>
      <c r="U9" s="64">
        <f>IF(A9="","",IF(O9="キャンセル済み","-",IF(OR(O9="クローズ済み",O9="完了"),IF(AND(Q9&lt;&gt;"",R9&lt;&gt;"",R9&gt;Q9),"期限超過完了","期限内完了"),IF(AND(Q9&lt;&gt;"",TODAY()&gt;Q9),"期限超過","期限内"))))</f>
      </c>
      <c r="V9" s="130" t="n">
        <v>1800</v>
      </c>
      <c r="W9" s="60" t="inlineStr">
        <is>
          <t>修理と再確認が完了</t>
        </is>
      </c>
    </row>
  </sheetData>
  <mergeCells count="2">
    <mergeCell ref="A2:W2"/>
    <mergeCell ref="A1:W1"/>
  </mergeCells>
  <conditionalFormatting sqref="A4:W9">
    <cfRule type="expression" dxfId="0" priority="1">
      <formula>$U4="期限超過"</formula>
    </cfRule>
    <cfRule type="expression" dxfId="1" priority="2">
      <formula>$U4="期限超過完了"</formula>
    </cfRule>
    <cfRule type="expression" dxfId="2" priority="3">
      <formula>OR($O4="完了",$O4="クローズ済み")</formula>
    </cfRule>
  </conditionalFormatting>
  <conditionalFormatting sqref="J4:J9">
    <cfRule type="expression" dxfId="3" priority="4">
      <formula>OR($J4="緊急",$J4="高")</formula>
    </cfRule>
  </conditionalFormatting>
  <dataValidations count="9">
    <dataValidation allowBlank="true" sqref="D4:D9" type="list">
      <formula1>基本設定!$N$11:$N$20</formula1>
    </dataValidation>
    <dataValidation allowBlank="true" sqref="E4:E9" type="list">
      <formula1>基本設定!$O$11:$O$20</formula1>
    </dataValidation>
    <dataValidation allowBlank="true" sqref="F4:F9" type="list">
      <formula1>基本設定!$P$11:$P$20</formula1>
    </dataValidation>
    <dataValidation allowBlank="true" sqref="H4:H9" type="list">
      <formula1>基本設定!$C$11:$C$19</formula1>
    </dataValidation>
    <dataValidation allowBlank="true" sqref="I4:I9" type="list">
      <formula1>基本設定!$D$11:$D$20</formula1>
    </dataValidation>
    <dataValidation allowBlank="true" sqref="J4:J9" type="list">
      <formula1>基本設定!$B$11:$B$14</formula1>
    </dataValidation>
    <dataValidation allowBlank="true" sqref="N4:N9" type="list">
      <formula1>基本設定!$E$11:$E$14</formula1>
    </dataValidation>
    <dataValidation allowBlank="true" sqref="O4:O9" type="list">
      <formula1>基本設定!$A$11:$A$21</formula1>
    </dataValidation>
    <dataValidation allowBlank="true" sqref="P4:P9" type="list">
      <formula1>基本設定!$M$11:$M$20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sheetPr>
    <outlinePr summaryBelow="1" summaryRight="1"/>
    <pageSetUpPr/>
  </sheetPr>
  <dimension ref="A1:Q203"/>
  <sheetViews>
    <sheetView workbookViewId="0">
      <selection activeCell="A1" sqref="A1"/>
    </sheetView>
  </sheetViews>
  <sheetFormatPr baseColWidth="8" defaultRowHeight="15"/>
  <cols>
    <col width="16" customWidth="1" min="1" max="1"/>
    <col width="18" customWidth="1" min="2" max="2"/>
    <col width="16" customWidth="1" min="3" max="3"/>
    <col width="14" customWidth="1" min="4" max="4"/>
    <col width="18" customWidth="1" min="5" max="5"/>
    <col width="16" customWidth="1" min="6" max="6"/>
    <col width="12" customWidth="1" min="7" max="7"/>
    <col width="18" customWidth="1" min="8" max="8"/>
    <col width="34" customWidth="1" min="9" max="9"/>
    <col width="14" customWidth="1" min="10" max="10"/>
    <col width="24" customWidth="1" min="11" max="11"/>
    <col width="28" customWidth="1" min="12" max="12"/>
    <col width="12" customWidth="1" min="13" max="13"/>
    <col width="12" customWidth="1" min="14" max="14"/>
    <col width="24" customWidth="1" min="15" max="15"/>
    <col width="18" customWidth="1" min="16" max="16"/>
    <col width="24" customWidth="1" min="17" max="17"/>
  </cols>
  <sheetData>
    <row r="1" ht="30" customHeight="1">
      <c r="A1" s="90" t="inlineStr">
        <is>
          <t>点検結果</t>
        </is>
      </c>
      <c r="B1" s="1" t="n"/>
      <c r="C1" s="1" t="n"/>
      <c r="D1" s="1" t="n"/>
      <c r="E1" s="1" t="n"/>
      <c r="F1" s="1" t="n"/>
      <c r="G1" s="1" t="n"/>
      <c r="H1" s="1" t="n"/>
      <c r="I1" s="1" t="n"/>
      <c r="J1" s="1" t="n"/>
      <c r="K1" s="1" t="n"/>
      <c r="L1" s="1" t="n"/>
      <c r="M1" s="1" t="n"/>
      <c r="N1" s="1" t="n"/>
      <c r="O1" s="1" t="n"/>
      <c r="P1" s="1" t="n"/>
      <c r="Q1" s="1" t="n"/>
    </row>
    <row r="2" ht="32" customHeight="1">
      <c r="A2" s="91" t="inlineStr">
        <is>
          <t>現地確認、原因判断、応急対応、推奨対応を記録します。依頼番号で修繕依頼記録に紐づけられます。</t>
        </is>
      </c>
      <c r="B2" s="1" t="n"/>
      <c r="C2" s="1" t="n"/>
      <c r="D2" s="1" t="n"/>
      <c r="E2" s="1" t="n"/>
      <c r="F2" s="1" t="n"/>
      <c r="G2" s="1" t="n"/>
      <c r="H2" s="1" t="n"/>
      <c r="I2" s="1" t="n"/>
      <c r="J2" s="1" t="n"/>
      <c r="K2" s="1" t="n"/>
      <c r="L2" s="1" t="n"/>
      <c r="M2" s="1" t="n"/>
      <c r="N2" s="1" t="n"/>
      <c r="O2" s="1" t="n"/>
      <c r="P2" s="1" t="n"/>
      <c r="Q2" s="1" t="n"/>
    </row>
    <row r="3">
      <c r="A3" s="74" t="inlineStr">
        <is>
          <t>点検番号</t>
        </is>
      </c>
      <c r="B3" s="74" t="inlineStr">
        <is>
          <t>点検日</t>
        </is>
      </c>
      <c r="C3" s="74" t="inlineStr">
        <is>
          <t>依頼番号</t>
        </is>
      </c>
      <c r="D3" s="74" t="inlineStr">
        <is>
          <t>点検者</t>
        </is>
      </c>
      <c r="E3" s="74" t="inlineStr">
        <is>
          <t>施設または設備名</t>
        </is>
      </c>
      <c r="F3" s="74" t="inlineStr">
        <is>
          <t>点検区分</t>
        </is>
      </c>
      <c r="G3" s="74" t="inlineStr">
        <is>
          <t>発見レベル</t>
        </is>
      </c>
      <c r="H3" s="74" t="inlineStr">
        <is>
          <t>原因区分</t>
        </is>
      </c>
      <c r="I3" s="74" t="inlineStr">
        <is>
          <t>点検結果</t>
        </is>
      </c>
      <c r="J3" s="74" t="inlineStr">
        <is>
          <t>停止要いいえ</t>
        </is>
      </c>
      <c r="K3" s="74" t="inlineStr">
        <is>
          <t>応急対応</t>
        </is>
      </c>
      <c r="L3" s="74" t="inlineStr">
        <is>
          <t>推奨対応</t>
        </is>
      </c>
      <c r="M3" s="74" t="inlineStr">
        <is>
          <t>見込み工数（時間）</t>
        </is>
      </c>
      <c r="N3" s="74" t="inlineStr">
        <is>
          <t>見込み費用</t>
        </is>
      </c>
      <c r="O3" s="74" t="inlineStr">
        <is>
          <t>写真または添付リンク</t>
        </is>
      </c>
      <c r="P3" s="74" t="inlineStr">
        <is>
          <t>再確認日</t>
        </is>
      </c>
      <c r="Q3" s="74" t="inlineStr">
        <is>
          <t>備考</t>
        </is>
      </c>
    </row>
    <row r="4">
      <c r="A4" s="60" t="inlineStr">
        <is>
          <t>INS-2026-0001</t>
        </is>
      </c>
      <c r="B4" s="127" t="n">
        <v>46130.41666666666</v>
      </c>
      <c r="C4" s="60" t="inlineStr">
        <is>
          <t>REQ-2026-0001</t>
        </is>
      </c>
      <c r="D4" s="60" t="inlineStr">
        <is>
          <t>佐藤技師</t>
        </is>
      </c>
      <c r="E4" s="64">
        <f>IF(C4="","",IFERROR(VLOOKUP(C4,'修繕依頼記録'!$A$4:$G$203,6,FALSE),""))</f>
        <v/>
      </c>
      <c r="F4" s="60" t="inlineStr">
        <is>
          <t>現地一次確認</t>
        </is>
      </c>
      <c r="G4" s="60" t="inlineStr">
        <is>
          <t>中</t>
        </is>
      </c>
      <c r="H4" s="60" t="inlineStr">
        <is>
          <t>摩耗と経年劣化</t>
        </is>
      </c>
      <c r="I4" s="60" t="inlineStr">
        <is>
          <t>ファン軸受の摩耗が疑われるため、停止して再確認します。</t>
        </is>
      </c>
      <c r="J4" s="60" t="inlineStr">
        <is>
          <t>いいえ</t>
        </is>
      </c>
      <c r="K4" s="60" t="inlineStr">
        <is>
          <t>運転レベルを下げる</t>
        </is>
      </c>
      <c r="L4" s="60" t="inlineStr">
        <is>
          <t>ファン軸受の交換を手配</t>
        </is>
      </c>
      <c r="M4" s="130" t="n">
        <v>2.5</v>
      </c>
      <c r="N4" s="130" t="n">
        <v>1200</v>
      </c>
      <c r="O4" s="60" t="inlineStr">
        <is>
          <t>https://example.com/photo/REQ-2026-0001</t>
        </is>
      </c>
      <c r="P4" s="127" t="n">
        <v>46137.375</v>
      </c>
      <c r="Q4" s="60" t="str"/>
    </row>
    <row r="5">
      <c r="A5" s="60" t="inlineStr">
        <is>
          <t>INS-2026-0002</t>
        </is>
      </c>
      <c r="B5" s="127" t="n">
        <v>46131.625</v>
      </c>
      <c r="C5" s="60" t="inlineStr">
        <is>
          <t>REQ-2026-0002</t>
        </is>
      </c>
      <c r="D5" s="60" t="inlineStr">
        <is>
          <t>鈴木技師</t>
        </is>
      </c>
      <c r="E5" s="64">
        <f>IF(C5="","",IFERROR(VLOOKUP(C5,'修繕依頼記録'!$A$4:$G$203,6,FALSE),""))</f>
        <v/>
      </c>
      <c r="F5" s="60" t="inlineStr">
        <is>
          <t>現地一次確認</t>
        </is>
      </c>
      <c r="G5" s="60" t="inlineStr">
        <is>
          <t>中</t>
        </is>
      </c>
      <c r="H5" s="60" t="inlineStr">
        <is>
          <t>部品故障</t>
        </is>
      </c>
      <c r="I5" s="60" t="inlineStr">
        <is>
          <t>電源アダプター故障。</t>
        </is>
      </c>
      <c r="J5" s="60" t="inlineStr">
        <is>
          <t>いいえ</t>
        </is>
      </c>
      <c r="K5" s="60" t="inlineStr">
        <is>
          <t>予備POSへ一時切り替え</t>
        </is>
      </c>
      <c r="L5" s="60" t="inlineStr">
        <is>
          <t>アダプター交換と動作確認</t>
        </is>
      </c>
      <c r="M5" s="130" t="n">
        <v>1</v>
      </c>
      <c r="N5" s="130" t="n">
        <v>800</v>
      </c>
      <c r="O5" s="60" t="str"/>
      <c r="P5" s="127" t="n">
        <v>46132.41666666666</v>
      </c>
      <c r="Q5" s="60" t="str"/>
    </row>
    <row r="6">
      <c r="A6" s="60" t="inlineStr">
        <is>
          <t>INS-2026-0003</t>
        </is>
      </c>
      <c r="B6" s="127" t="n">
        <v>46133.35763888889</v>
      </c>
      <c r="C6" s="60" t="inlineStr">
        <is>
          <t>REQ-2026-0003</t>
        </is>
      </c>
      <c r="D6" s="60" t="inlineStr">
        <is>
          <t>田中技師</t>
        </is>
      </c>
      <c r="E6" s="64">
        <f>IF(C6="","",IFERROR(VLOOKUP(C6,'修繕依頼記録'!$A$4:$G$203,6,FALSE),""))</f>
        <v/>
      </c>
      <c r="F6" s="60" t="inlineStr">
        <is>
          <t>安全確認</t>
        </is>
      </c>
      <c r="G6" s="60" t="inlineStr">
        <is>
          <t>高</t>
        </is>
      </c>
      <c r="H6" s="60" t="inlineStr">
        <is>
          <t>摩耗と経年劣化</t>
        </is>
      </c>
      <c r="I6" s="60" t="inlineStr">
        <is>
          <t>主軸軸受の摩耗により振動が発生しています。</t>
        </is>
      </c>
      <c r="J6" s="60" t="inlineStr">
        <is>
          <t>はい</t>
        </is>
      </c>
      <c r="K6" s="60" t="inlineStr">
        <is>
          <t>停止して表示札を掲示</t>
        </is>
      </c>
      <c r="L6" s="60" t="inlineStr">
        <is>
          <t>軸受を調達して交換</t>
        </is>
      </c>
      <c r="M6" s="130" t="n">
        <v>6</v>
      </c>
      <c r="N6" s="130" t="n">
        <v>15000</v>
      </c>
      <c r="O6" s="60" t="str"/>
      <c r="P6" s="127" t="n">
        <v>46135.375</v>
      </c>
      <c r="Q6" s="60" t="inlineStr">
        <is>
          <t>生産ラインは部品待ち</t>
        </is>
      </c>
    </row>
    <row r="7">
      <c r="A7" s="60" t="inlineStr">
        <is>
          <t>INS-2026-0004</t>
        </is>
      </c>
      <c r="B7" s="127" t="n">
        <v>46133.69444444445</v>
      </c>
      <c r="C7" s="60" t="inlineStr">
        <is>
          <t>REQ-2026-0004</t>
        </is>
      </c>
      <c r="D7" s="60" t="inlineStr">
        <is>
          <t>施設修繕チーム</t>
        </is>
      </c>
      <c r="E7" s="64">
        <f>IF(C7="","",IFERROR(VLOOKUP(C7,'修繕依頼記録'!$A$4:$G$203,6,FALSE),""))</f>
        <v/>
      </c>
      <c r="F7" s="60" t="inlineStr">
        <is>
          <t>現地一次確認</t>
        </is>
      </c>
      <c r="G7" s="60" t="inlineStr">
        <is>
          <t>高</t>
        </is>
      </c>
      <c r="H7" s="60" t="inlineStr">
        <is>
          <t>設計または施工不良</t>
        </is>
      </c>
      <c r="I7" s="60" t="inlineStr">
        <is>
          <t>継手から漏水しています。</t>
        </is>
      </c>
      <c r="J7" s="60" t="inlineStr">
        <is>
          <t>いいえ</t>
        </is>
      </c>
      <c r="K7" s="60" t="inlineStr">
        <is>
          <t>周辺を区画し吸水対応</t>
        </is>
      </c>
      <c r="L7" s="60" t="inlineStr">
        <is>
          <t>継手交換と再加圧試験</t>
        </is>
      </c>
      <c r="M7" s="130" t="n">
        <v>3</v>
      </c>
      <c r="N7" s="130" t="n">
        <v>3000</v>
      </c>
      <c r="O7" s="60" t="str"/>
      <c r="P7" s="127" t="n">
        <v>46135.5</v>
      </c>
      <c r="Q7" s="60" t="str"/>
    </row>
    <row r="8">
      <c r="A8" s="60" t="inlineStr">
        <is>
          <t>INS-2026-0005</t>
        </is>
      </c>
      <c r="B8" s="127" t="n">
        <v>46136.58333333334</v>
      </c>
      <c r="C8" s="60" t="inlineStr">
        <is>
          <t>REQ-2026-0006</t>
        </is>
      </c>
      <c r="D8" s="60" t="inlineStr">
        <is>
          <t>防災委託先</t>
        </is>
      </c>
      <c r="E8" s="64">
        <f>IF(C8="","",IFERROR(VLOOKUP(C8,'修繕依頼記録'!$A$4:$G$203,6,FALSE),""))</f>
        <v/>
      </c>
      <c r="F8" s="60" t="inlineStr">
        <is>
          <t>安全確認</t>
        </is>
      </c>
      <c r="G8" s="60" t="inlineStr">
        <is>
          <t>高</t>
        </is>
      </c>
      <c r="H8" s="60" t="inlineStr">
        <is>
          <t>保守不足</t>
        </is>
      </c>
      <c r="I8" s="60" t="inlineStr">
        <is>
          <t>ドアクローザーが機能していません。</t>
        </is>
      </c>
      <c r="J8" s="60" t="inlineStr">
        <is>
          <t>いいえ</t>
        </is>
      </c>
      <c r="K8" s="60" t="inlineStr">
        <is>
          <t>担当者による巡回を手配</t>
        </is>
      </c>
      <c r="L8" s="60" t="inlineStr">
        <is>
          <t>ドアクローザー交換と再確認</t>
        </is>
      </c>
      <c r="M8" s="130" t="n">
        <v>2</v>
      </c>
      <c r="N8" s="130" t="n">
        <v>1800</v>
      </c>
      <c r="O8" s="60" t="str"/>
      <c r="P8" s="127" t="n">
        <v>46136.77083333334</v>
      </c>
      <c r="Q8" s="60" t="str"/>
    </row>
  </sheetData>
  <mergeCells count="2">
    <mergeCell ref="A2:Q2"/>
    <mergeCell ref="A1:Q1"/>
  </mergeCells>
  <conditionalFormatting sqref="A4:Q8">
    <cfRule type="expression" priority="1" dxfId="1">
      <formula>$G4="高"</formula>
    </cfRule>
  </conditionalFormatting>
  <dataValidations count="5">
    <dataValidation sqref="C4:C8" showDropDown="0" showInputMessage="0" showErrorMessage="0" allowBlank="true" type="list">
      <formula1>修繕依頼記録!$A$4:$A$203</formula1>
    </dataValidation>
    <dataValidation sqref="F4:F8" showDropDown="0" showInputMessage="0" showErrorMessage="0" allowBlank="true" type="list">
      <formula1>基本設定!$G$11:$G$15</formula1>
    </dataValidation>
    <dataValidation sqref="G4:G8" showDropDown="0" showInputMessage="0" showErrorMessage="0" allowBlank="true" type="list">
      <formula1>基本設定!$E$11:$E$14</formula1>
    </dataValidation>
    <dataValidation sqref="H4:H8" showDropDown="0" showInputMessage="0" showErrorMessage="0" allowBlank="true" type="list">
      <formula1>基本設定!$H$11:$H$18</formula1>
    </dataValidation>
    <dataValidation sqref="J4:J8" showDropDown="0" showInputMessage="0" showErrorMessage="0" allowBlank="true" type="list">
      <formula1>基本設定!$F$11:$F$12</formula1>
    </dataValidation>
  </dataValidations>
  <pageMargins left="0.7" right="0.7" top="0.75" bottom="0.75" header="0.3" footer="0.3"/>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Q203"/>
  <sheetViews>
    <sheetView workbookViewId="0">
      <selection activeCell="A1" sqref="A1"/>
    </sheetView>
  </sheetViews>
  <sheetFormatPr baseColWidth="8" defaultRowHeight="15"/>
  <cols>
    <col width="18" customWidth="1" min="1" max="1"/>
    <col width="16" customWidth="1" min="2" max="2"/>
    <col width="12" customWidth="1" min="3" max="3"/>
    <col width="14" customWidth="1" min="4" max="4"/>
    <col width="18" customWidth="1" min="5" max="5"/>
    <col width="16" customWidth="1" min="6" max="6"/>
    <col width="34" customWidth="1" min="7" max="7"/>
    <col width="22" customWidth="1" min="8" max="8"/>
    <col width="18" customWidth="1" min="9" max="9"/>
    <col width="12" customWidth="1" min="10" max="10"/>
    <col width="24" customWidth="1" min="11" max="11"/>
    <col width="20" customWidth="1" min="12" max="12"/>
    <col width="10" customWidth="1" min="13" max="13"/>
    <col width="12" customWidth="1" min="14" max="14"/>
    <col width="12" customWidth="1" min="15" max="15"/>
    <col width="14" customWidth="1" min="16" max="16"/>
    <col width="24" customWidth="1" min="17" max="17"/>
  </cols>
  <sheetData>
    <row r="1" ht="30" customHeight="1">
      <c r="A1" s="90" t="inlineStr">
        <is>
          <t>対応状況</t>
        </is>
      </c>
      <c r="B1" s="1" t="n"/>
      <c r="C1" s="1" t="n"/>
      <c r="D1" s="1" t="n"/>
      <c r="E1" s="1" t="n"/>
      <c r="F1" s="1" t="n"/>
      <c r="G1" s="1" t="n"/>
      <c r="H1" s="1" t="n"/>
      <c r="I1" s="1" t="n"/>
      <c r="J1" s="1" t="n"/>
      <c r="K1" s="1" t="n"/>
      <c r="L1" s="1" t="n"/>
      <c r="M1" s="1" t="n"/>
      <c r="N1" s="1" t="n"/>
      <c r="O1" s="1" t="n"/>
      <c r="P1" s="1" t="n"/>
      <c r="Q1" s="1" t="n"/>
    </row>
    <row r="2" ht="32" customHeight="1">
      <c r="A2" s="91" t="inlineStr">
        <is>
          <t>手配、修繕、部品待ち、外部委託、検収、停滞、通知記録を継続的に更新します。1件の依頼に複数の状態更新を紐づけられます。</t>
        </is>
      </c>
      <c r="B2" s="1" t="n"/>
      <c r="C2" s="1" t="n"/>
      <c r="D2" s="1" t="n"/>
      <c r="E2" s="1" t="n"/>
      <c r="F2" s="1" t="n"/>
      <c r="G2" s="1" t="n"/>
      <c r="H2" s="1" t="n"/>
      <c r="I2" s="1" t="n"/>
      <c r="J2" s="1" t="n"/>
      <c r="K2" s="1" t="n"/>
      <c r="L2" s="1" t="n"/>
      <c r="M2" s="1" t="n"/>
      <c r="N2" s="1" t="n"/>
      <c r="O2" s="1" t="n"/>
      <c r="P2" s="1" t="n"/>
      <c r="Q2" s="1" t="n"/>
    </row>
    <row r="3">
      <c r="A3" s="74" t="inlineStr">
        <is>
          <t>更新日時</t>
        </is>
      </c>
      <c r="B3" s="74" t="inlineStr">
        <is>
          <t>依頼番号</t>
        </is>
      </c>
      <c r="C3" s="74" t="inlineStr">
        <is>
          <t>状態段階</t>
        </is>
      </c>
      <c r="D3" s="74" t="inlineStr">
        <is>
          <t>現在の状態</t>
        </is>
      </c>
      <c r="E3" s="74" t="inlineStr">
        <is>
          <t>担当者または取引先</t>
        </is>
      </c>
      <c r="F3" s="74" t="inlineStr">
        <is>
          <t>対応種別</t>
        </is>
      </c>
      <c r="G3" s="74" t="inlineStr">
        <is>
          <t>対応内容</t>
        </is>
      </c>
      <c r="H3" s="74" t="inlineStr">
        <is>
          <t>次の対応</t>
        </is>
      </c>
      <c r="I3" s="74" t="inlineStr">
        <is>
          <t>次回フォロー日</t>
        </is>
      </c>
      <c r="J3" s="74" t="inlineStr">
        <is>
          <t>停滞有無</t>
        </is>
      </c>
      <c r="K3" s="74" t="inlineStr">
        <is>
          <t>停滞理由</t>
        </is>
      </c>
      <c r="L3" s="74" t="inlineStr">
        <is>
          <t>通知先</t>
        </is>
      </c>
      <c r="M3" s="74" t="inlineStr">
        <is>
          <t>工数（時間）</t>
        </is>
      </c>
      <c r="N3" s="74" t="inlineStr">
        <is>
          <t>材料費</t>
        </is>
      </c>
      <c r="O3" s="74" t="inlineStr">
        <is>
          <t>外注費</t>
        </is>
      </c>
      <c r="P3" s="74" t="inlineStr">
        <is>
          <t>更新者</t>
        </is>
      </c>
      <c r="Q3" s="74" t="inlineStr">
        <is>
          <t>備考</t>
        </is>
      </c>
    </row>
    <row r="4">
      <c r="A4" s="127" t="n">
        <v>46130.41666666666</v>
      </c>
      <c r="B4" s="60" t="inlineStr">
        <is>
          <t>REQ-2026-0001</t>
        </is>
      </c>
      <c r="C4" s="60" t="inlineStr">
        <is>
          <t>確認</t>
        </is>
      </c>
      <c r="D4" s="60" t="inlineStr">
        <is>
          <t>確認済み</t>
        </is>
      </c>
      <c r="E4" s="60" t="inlineStr">
        <is>
          <t>佐藤技師</t>
        </is>
      </c>
      <c r="F4" s="60" t="inlineStr">
        <is>
          <t>点検</t>
        </is>
      </c>
      <c r="G4" s="60" t="inlineStr">
        <is>
          <t>異音の発生源を現地で確認。</t>
        </is>
      </c>
      <c r="H4" s="60" t="inlineStr">
        <is>
          <t>再確認を手配</t>
        </is>
      </c>
      <c r="I4" s="127" t="n">
        <v>46137.375</v>
      </c>
      <c r="J4" s="60" t="inlineStr">
        <is>
          <t>いいえ</t>
        </is>
      </c>
      <c r="K4" s="60" t="str"/>
      <c r="L4" s="60" t="inlineStr">
        <is>
          <t>生産部</t>
        </is>
      </c>
      <c r="M4" s="130" t="n">
        <v>1</v>
      </c>
      <c r="N4" s="130" t="n">
        <v>0</v>
      </c>
      <c r="O4" s="130" t="n">
        <v>0</v>
      </c>
      <c r="P4" s="60" t="inlineStr">
        <is>
          <t>佐藤技師</t>
        </is>
      </c>
      <c r="Q4" s="60" t="str"/>
    </row>
    <row r="5">
      <c r="A5" s="127" t="n">
        <v>46131.625</v>
      </c>
      <c r="B5" s="60" t="inlineStr">
        <is>
          <t>REQ-2026-0002</t>
        </is>
      </c>
      <c r="C5" s="60" t="inlineStr">
        <is>
          <t>確認</t>
        </is>
      </c>
      <c r="D5" s="60" t="inlineStr">
        <is>
          <t>確認済み</t>
        </is>
      </c>
      <c r="E5" s="60" t="inlineStr">
        <is>
          <t>鈴木技師</t>
        </is>
      </c>
      <c r="F5" s="60" t="inlineStr">
        <is>
          <t>点検</t>
        </is>
      </c>
      <c r="G5" s="60" t="inlineStr">
        <is>
          <t>電源アダプター故障を確認。</t>
        </is>
      </c>
      <c r="H5" s="60" t="inlineStr">
        <is>
          <t>部品交換</t>
        </is>
      </c>
      <c r="I5" s="127" t="n">
        <v>46132.375</v>
      </c>
      <c r="J5" s="60" t="inlineStr">
        <is>
          <t>いいえ</t>
        </is>
      </c>
      <c r="K5" s="60" t="str"/>
      <c r="L5" s="60" t="inlineStr">
        <is>
          <t>東京駅前店</t>
        </is>
      </c>
      <c r="M5" s="130" t="n">
        <v>0.5</v>
      </c>
      <c r="N5" s="130" t="n">
        <v>0</v>
      </c>
      <c r="O5" s="130" t="n">
        <v>0</v>
      </c>
      <c r="P5" s="60" t="inlineStr">
        <is>
          <t>鈴木技師</t>
        </is>
      </c>
      <c r="Q5" s="60" t="str"/>
    </row>
    <row r="6">
      <c r="A6" s="127" t="n">
        <v>46132.39583333334</v>
      </c>
      <c r="B6" s="60" t="inlineStr">
        <is>
          <t>REQ-2026-0002</t>
        </is>
      </c>
      <c r="C6" s="60" t="inlineStr">
        <is>
          <t>修繕中</t>
        </is>
      </c>
      <c r="D6" s="60" t="inlineStr">
        <is>
          <t>対応中</t>
        </is>
      </c>
      <c r="E6" s="60" t="inlineStr">
        <is>
          <t>鈴木技師</t>
        </is>
      </c>
      <c r="F6" s="60" t="inlineStr">
        <is>
          <t>修繕</t>
        </is>
      </c>
      <c r="G6" s="60" t="inlineStr">
        <is>
          <t>電源アダプターを交換し、動作確認を実施。</t>
        </is>
      </c>
      <c r="H6" s="60" t="inlineStr">
        <is>
          <t>検収してクローズ</t>
        </is>
      </c>
      <c r="I6" s="127" t="n">
        <v>46132.41666666666</v>
      </c>
      <c r="J6" s="60" t="inlineStr">
        <is>
          <t>いいえ</t>
        </is>
      </c>
      <c r="K6" s="60" t="str"/>
      <c r="L6" s="60" t="inlineStr">
        <is>
          <t>東京駅前店</t>
        </is>
      </c>
      <c r="M6" s="130" t="n">
        <v>0.5</v>
      </c>
      <c r="N6" s="130" t="n">
        <v>800</v>
      </c>
      <c r="O6" s="130" t="n">
        <v>0</v>
      </c>
      <c r="P6" s="60" t="inlineStr">
        <is>
          <t>鈴木技師</t>
        </is>
      </c>
      <c r="Q6" s="60" t="str"/>
    </row>
    <row r="7">
      <c r="A7" s="127" t="n">
        <v>46132.41666666666</v>
      </c>
      <c r="B7" s="60" t="inlineStr">
        <is>
          <t>REQ-2026-0002</t>
        </is>
      </c>
      <c r="C7" s="60" t="inlineStr">
        <is>
          <t>クローズ</t>
        </is>
      </c>
      <c r="D7" s="60" t="inlineStr">
        <is>
          <t>クローズ済み</t>
        </is>
      </c>
      <c r="E7" s="60" t="inlineStr">
        <is>
          <t>鈴木技師</t>
        </is>
      </c>
      <c r="F7" s="60" t="inlineStr">
        <is>
          <t>クローズ</t>
        </is>
      </c>
      <c r="G7" s="60" t="inlineStr">
        <is>
          <t>会計業務が復旧し、店舗が確認。</t>
        </is>
      </c>
      <c r="H7" s="60" t="str"/>
      <c r="I7" s="127" t="n"/>
      <c r="J7" s="60" t="inlineStr">
        <is>
          <t>いいえ</t>
        </is>
      </c>
      <c r="K7" s="60" t="str"/>
      <c r="L7" s="60" t="inlineStr">
        <is>
          <t>東京駅前店</t>
        </is>
      </c>
      <c r="M7" s="130" t="n">
        <v>0</v>
      </c>
      <c r="N7" s="130" t="n">
        <v>0</v>
      </c>
      <c r="O7" s="130" t="n">
        <v>0</v>
      </c>
      <c r="P7" s="60" t="inlineStr">
        <is>
          <t>鈴木技師</t>
        </is>
      </c>
      <c r="Q7" s="60" t="str"/>
    </row>
    <row r="8">
      <c r="A8" s="127" t="n">
        <v>46133.35763888889</v>
      </c>
      <c r="B8" s="60" t="inlineStr">
        <is>
          <t>REQ-2026-0003</t>
        </is>
      </c>
      <c r="C8" s="60" t="inlineStr">
        <is>
          <t>確認</t>
        </is>
      </c>
      <c r="D8" s="60" t="inlineStr">
        <is>
          <t>確認済み</t>
        </is>
      </c>
      <c r="E8" s="60" t="inlineStr">
        <is>
          <t>田中技師</t>
        </is>
      </c>
      <c r="F8" s="60" t="inlineStr">
        <is>
          <t>安全確認</t>
        </is>
      </c>
      <c r="G8" s="60" t="inlineStr">
        <is>
          <t>主軸軸受の摩耗を確認し、停止表示を掲示。</t>
        </is>
      </c>
      <c r="H8" s="60" t="inlineStr">
        <is>
          <t>部品を調達</t>
        </is>
      </c>
      <c r="I8" s="127" t="n">
        <v>46134.41666666666</v>
      </c>
      <c r="J8" s="60" t="inlineStr">
        <is>
          <t>はい</t>
        </is>
      </c>
      <c r="K8" s="60" t="inlineStr">
        <is>
          <t>軸受の在庫なし</t>
        </is>
      </c>
      <c r="L8" s="60" t="inlineStr">
        <is>
          <t>生産部と購買</t>
        </is>
      </c>
      <c r="M8" s="130" t="n">
        <v>1</v>
      </c>
      <c r="N8" s="130" t="n">
        <v>0</v>
      </c>
      <c r="O8" s="130" t="n">
        <v>0</v>
      </c>
      <c r="P8" s="60" t="inlineStr">
        <is>
          <t>田中技師</t>
        </is>
      </c>
      <c r="Q8" s="60" t="inlineStr">
        <is>
          <t>緊急</t>
        </is>
      </c>
    </row>
    <row r="9">
      <c r="A9" s="127" t="n">
        <v>46133.41666666666</v>
      </c>
      <c r="B9" s="60" t="inlineStr">
        <is>
          <t>REQ-2026-0003</t>
        </is>
      </c>
      <c r="C9" s="60" t="inlineStr">
        <is>
          <t>待機</t>
        </is>
      </c>
      <c r="D9" s="60" t="inlineStr">
        <is>
          <t>部品待ち</t>
        </is>
      </c>
      <c r="E9" s="60" t="inlineStr">
        <is>
          <t>田中技師</t>
        </is>
      </c>
      <c r="F9" s="60" t="inlineStr">
        <is>
          <t>部品待ち</t>
        </is>
      </c>
      <c r="G9" s="60" t="inlineStr">
        <is>
          <t>購買依頼を提出済み。</t>
        </is>
      </c>
      <c r="H9" s="60" t="inlineStr">
        <is>
          <t>入荷後に交換</t>
        </is>
      </c>
      <c r="I9" s="127" t="n">
        <v>46135.375</v>
      </c>
      <c r="J9" s="60" t="inlineStr">
        <is>
          <t>はい</t>
        </is>
      </c>
      <c r="K9" s="60" t="inlineStr">
        <is>
          <t>軸受の入荷待ち</t>
        </is>
      </c>
      <c r="L9" s="60" t="inlineStr">
        <is>
          <t>生産部と購買</t>
        </is>
      </c>
      <c r="M9" s="130" t="n">
        <v>0</v>
      </c>
      <c r="N9" s="130" t="n">
        <v>0</v>
      </c>
      <c r="O9" s="130" t="n">
        <v>0</v>
      </c>
      <c r="P9" s="60" t="inlineStr">
        <is>
          <t>田中技師</t>
        </is>
      </c>
      <c r="Q9" s="60" t="str"/>
    </row>
    <row r="10">
      <c r="A10" s="127" t="n">
        <v>46133.69444444445</v>
      </c>
      <c r="B10" s="60" t="inlineStr">
        <is>
          <t>REQ-2026-0004</t>
        </is>
      </c>
      <c r="C10" s="60" t="inlineStr">
        <is>
          <t>確認</t>
        </is>
      </c>
      <c r="D10" s="60" t="inlineStr">
        <is>
          <t>確認済み</t>
        </is>
      </c>
      <c r="E10" s="60" t="inlineStr">
        <is>
          <t>施設修繕チーム</t>
        </is>
      </c>
      <c r="F10" s="60" t="inlineStr">
        <is>
          <t>点検</t>
        </is>
      </c>
      <c r="G10" s="60" t="inlineStr">
        <is>
          <t>継手からの漏水を確認。</t>
        </is>
      </c>
      <c r="H10" s="60" t="inlineStr">
        <is>
          <t>継手を交換</t>
        </is>
      </c>
      <c r="I10" s="127" t="n">
        <v>46134.375</v>
      </c>
      <c r="J10" s="60" t="inlineStr">
        <is>
          <t>いいえ</t>
        </is>
      </c>
      <c r="K10" s="60" t="str"/>
      <c r="L10" s="60" t="inlineStr">
        <is>
          <t>施設窓口とテナント</t>
        </is>
      </c>
      <c r="M10" s="130" t="n">
        <v>0.8</v>
      </c>
      <c r="N10" s="130" t="n">
        <v>0</v>
      </c>
      <c r="O10" s="130" t="n">
        <v>0</v>
      </c>
      <c r="P10" s="60" t="inlineStr">
        <is>
          <t>施設修繕チーム</t>
        </is>
      </c>
      <c r="Q10" s="60" t="str"/>
    </row>
    <row r="11">
      <c r="A11" s="127" t="n">
        <v>46134.45833333334</v>
      </c>
      <c r="B11" s="60" t="inlineStr">
        <is>
          <t>REQ-2026-0004</t>
        </is>
      </c>
      <c r="C11" s="60" t="inlineStr">
        <is>
          <t>修繕中</t>
        </is>
      </c>
      <c r="D11" s="60" t="inlineStr">
        <is>
          <t>対応中</t>
        </is>
      </c>
      <c r="E11" s="60" t="inlineStr">
        <is>
          <t>施設修繕チーム</t>
        </is>
      </c>
      <c r="F11" s="60" t="inlineStr">
        <is>
          <t>修繕</t>
        </is>
      </c>
      <c r="G11" s="60" t="inlineStr">
        <is>
          <t>継手を交換し、試験を実施。</t>
        </is>
      </c>
      <c r="H11" s="60" t="inlineStr">
        <is>
          <t>再加圧後に観察</t>
        </is>
      </c>
      <c r="I11" s="127" t="n">
        <v>46135.41666666666</v>
      </c>
      <c r="J11" s="60" t="inlineStr">
        <is>
          <t>いいえ</t>
        </is>
      </c>
      <c r="K11" s="60" t="str"/>
      <c r="L11" s="60" t="inlineStr">
        <is>
          <t>施設窓口とテナント</t>
        </is>
      </c>
      <c r="M11" s="130" t="n">
        <v>2</v>
      </c>
      <c r="N11" s="130" t="n">
        <v>2600</v>
      </c>
      <c r="O11" s="130" t="n">
        <v>0</v>
      </c>
      <c r="P11" s="60" t="inlineStr">
        <is>
          <t>施設修繕チーム</t>
        </is>
      </c>
      <c r="Q11" s="60" t="str"/>
    </row>
    <row r="12">
      <c r="A12" s="127" t="n">
        <v>46135.45833333334</v>
      </c>
      <c r="B12" s="60" t="inlineStr">
        <is>
          <t>REQ-2026-0004</t>
        </is>
      </c>
      <c r="C12" s="60" t="inlineStr">
        <is>
          <t>検収</t>
        </is>
      </c>
      <c r="D12" s="60" t="inlineStr">
        <is>
          <t>検収待ち</t>
        </is>
      </c>
      <c r="E12" s="60" t="inlineStr">
        <is>
          <t>施設修繕チーム</t>
        </is>
      </c>
      <c r="F12" s="60" t="inlineStr">
        <is>
          <t>検収</t>
        </is>
      </c>
      <c r="G12" s="60" t="inlineStr">
        <is>
          <t>修繕完了、テナント確認待ち。</t>
        </is>
      </c>
      <c r="H12" s="60" t="inlineStr">
        <is>
          <t>テナント署名</t>
        </is>
      </c>
      <c r="I12" s="127" t="n">
        <v>46135.5</v>
      </c>
      <c r="J12" s="60" t="inlineStr">
        <is>
          <t>いいえ</t>
        </is>
      </c>
      <c r="K12" s="60" t="str"/>
      <c r="L12" s="60" t="inlineStr">
        <is>
          <t>施設窓口とテナント</t>
        </is>
      </c>
      <c r="M12" s="130" t="n">
        <v>0.2</v>
      </c>
      <c r="N12" s="130" t="n">
        <v>0</v>
      </c>
      <c r="O12" s="130" t="n">
        <v>0</v>
      </c>
      <c r="P12" s="60" t="inlineStr">
        <is>
          <t>施設修繕チーム</t>
        </is>
      </c>
      <c r="Q12" s="60" t="str"/>
    </row>
    <row r="13">
      <c r="A13" s="127" t="n">
        <v>46136.58333333334</v>
      </c>
      <c r="B13" s="60" t="inlineStr">
        <is>
          <t>REQ-2026-0006</t>
        </is>
      </c>
      <c r="C13" s="60" t="inlineStr">
        <is>
          <t>確認</t>
        </is>
      </c>
      <c r="D13" s="60" t="inlineStr">
        <is>
          <t>確認済み</t>
        </is>
      </c>
      <c r="E13" s="60" t="inlineStr">
        <is>
          <t>防災委託先</t>
        </is>
      </c>
      <c r="F13" s="60" t="inlineStr">
        <is>
          <t>安全確認</t>
        </is>
      </c>
      <c r="G13" s="60" t="inlineStr">
        <is>
          <t>ドアクローザーが機能していません。</t>
        </is>
      </c>
      <c r="H13" s="60" t="inlineStr">
        <is>
          <t>ドアクローザー交換</t>
        </is>
      </c>
      <c r="I13" s="127" t="n">
        <v>46136.75</v>
      </c>
      <c r="J13" s="60" t="inlineStr">
        <is>
          <t>いいえ</t>
        </is>
      </c>
      <c r="K13" s="60" t="str"/>
      <c r="L13" s="60" t="inlineStr">
        <is>
          <t>安全環境部</t>
        </is>
      </c>
      <c r="M13" s="130" t="n">
        <v>0.5</v>
      </c>
      <c r="N13" s="130" t="n">
        <v>0</v>
      </c>
      <c r="O13" s="130" t="n">
        <v>0</v>
      </c>
      <c r="P13" s="60" t="inlineStr">
        <is>
          <t>防災委託先</t>
        </is>
      </c>
      <c r="Q13" s="60" t="str"/>
    </row>
    <row r="14">
      <c r="A14" s="127" t="n">
        <v>46136.77777777778</v>
      </c>
      <c r="B14" s="60" t="inlineStr">
        <is>
          <t>REQ-2026-0006</t>
        </is>
      </c>
      <c r="C14" s="60" t="inlineStr">
        <is>
          <t>クローズ</t>
        </is>
      </c>
      <c r="D14" s="60" t="inlineStr">
        <is>
          <t>完了</t>
        </is>
      </c>
      <c r="E14" s="60" t="inlineStr">
        <is>
          <t>防災委託先</t>
        </is>
      </c>
      <c r="F14" s="60" t="inlineStr">
        <is>
          <t>修繕</t>
        </is>
      </c>
      <c r="G14" s="60" t="inlineStr">
        <is>
          <t>ドアクローザーを交換し、再確認。</t>
        </is>
      </c>
      <c r="H14" s="60" t="str"/>
      <c r="I14" s="127" t="n"/>
      <c r="J14" s="60" t="inlineStr">
        <is>
          <t>いいえ</t>
        </is>
      </c>
      <c r="K14" s="60" t="str"/>
      <c r="L14" s="60" t="inlineStr">
        <is>
          <t>安全環境部</t>
        </is>
      </c>
      <c r="M14" s="130" t="n">
        <v>1.5</v>
      </c>
      <c r="N14" s="130" t="n">
        <v>1800</v>
      </c>
      <c r="O14" s="130" t="n">
        <v>0</v>
      </c>
      <c r="P14" s="60" t="inlineStr">
        <is>
          <t>防災委託先</t>
        </is>
      </c>
      <c r="Q14" s="60" t="str"/>
    </row>
  </sheetData>
  <mergeCells count="2">
    <mergeCell ref="A2:Q2"/>
    <mergeCell ref="A1:Q1"/>
  </mergeCells>
  <conditionalFormatting sqref="A4:Q14">
    <cfRule type="expression" priority="1" dxfId="1">
      <formula>$J4="はい"</formula>
    </cfRule>
    <cfRule type="expression" priority="2" dxfId="2">
      <formula>OR($D4="完了",$D4="クローズ済み")</formula>
    </cfRule>
  </conditionalFormatting>
  <dataValidations count="4">
    <dataValidation sqref="B4:B14" showDropDown="0" showInputMessage="0" showErrorMessage="0" allowBlank="true" type="list">
      <formula1>修繕依頼記録!$A$4:$A$203</formula1>
    </dataValidation>
    <dataValidation sqref="D4:D14" showDropDown="0" showInputMessage="0" showErrorMessage="0" allowBlank="true" type="list">
      <formula1>基本設定!$A$11:$A$21</formula1>
    </dataValidation>
    <dataValidation sqref="E4:E14" showDropDown="0" showInputMessage="0" showErrorMessage="0" allowBlank="true" type="list">
      <formula1>基本設定!$M$11:$M$20</formula1>
    </dataValidation>
    <dataValidation sqref="J4:J14" showDropDown="0" showInputMessage="0" showErrorMessage="0" allowBlank="true" type="list">
      <formula1>基本設定!$F$11:$F$12</formula1>
    </dataValidation>
  </dataValidations>
  <pageMargins left="0.7" right="0.7" top="0.75" bottom="0.75" header="0.3" footer="0.3"/>
  <tableParts count="1">
    <tablePart xmlns:r="http://schemas.openxmlformats.org/officeDocument/2006/relationships"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S203"/>
  <sheetViews>
    <sheetView workbookViewId="0">
      <selection activeCell="A1" sqref="A1"/>
    </sheetView>
  </sheetViews>
  <sheetFormatPr baseColWidth="8" defaultRowHeight="15"/>
  <cols>
    <col customWidth="true" max="1" min="1" width="16"/>
    <col customWidth="true" max="2" min="2" width="18"/>
    <col customWidth="true" max="3" min="3" width="16"/>
    <col customWidth="true" max="4" min="4" width="18"/>
    <col customWidth="true" max="6" min="5" width="14"/>
    <col customWidth="true" max="7" min="7" width="16"/>
    <col customWidth="true" max="8" min="8" width="36"/>
    <col customWidth="true" max="9" min="9" width="18"/>
    <col customWidth="true" max="16" min="10" width="12"/>
    <col customWidth="true" max="17" min="17" width="30"/>
    <col customWidth="true" max="18" min="18" width="16"/>
    <col customWidth="true" max="19" min="19" width="24"/>
  </cols>
  <sheetData>
    <row r="1" ht="30" customHeight="true">
      <c r="A1" s="90" t="s">
        <v>3</v>
      </c>
      <c r="B1" s="1" t="n"/>
      <c r="C1" s="1" t="n"/>
      <c r="D1" s="1" t="n"/>
      <c r="E1" s="1" t="n"/>
      <c r="F1" s="1" t="n"/>
      <c r="G1" s="1" t="n"/>
      <c r="H1" s="1" t="n"/>
      <c r="I1" s="1" t="n"/>
      <c r="J1" s="1" t="n"/>
      <c r="K1" s="1" t="n"/>
      <c r="L1" s="1" t="n"/>
      <c r="M1" s="1" t="n"/>
      <c r="N1" s="1" t="n"/>
      <c r="O1" s="1" t="n"/>
      <c r="P1" s="1" t="n"/>
      <c r="Q1" s="1" t="n"/>
      <c r="R1" s="1" t="n"/>
      <c r="S1" s="1" t="n"/>
    </row>
    <row r="2" ht="32" customHeight="true">
      <c r="A2" s="91" t="inlineStr">
        <is>
          <t>依頼をクローズするときに検収、最終対応、実費、停止影響、予防策を記録し、振り返りと監査に使いやすくします。</t>
        </is>
      </c>
      <c r="B2" s="1" t="n"/>
      <c r="C2" s="1" t="n"/>
      <c r="D2" s="1" t="n"/>
      <c r="E2" s="1" t="n"/>
      <c r="F2" s="1" t="n"/>
      <c r="G2" s="1" t="n"/>
      <c r="H2" s="1" t="n"/>
      <c r="I2" s="1" t="n"/>
      <c r="J2" s="1" t="n"/>
      <c r="K2" s="1" t="n"/>
      <c r="L2" s="1" t="n"/>
      <c r="M2" s="1" t="n"/>
      <c r="N2" s="1" t="n"/>
      <c r="O2" s="1" t="n"/>
      <c r="P2" s="1" t="n"/>
      <c r="Q2" s="1" t="n"/>
      <c r="R2" s="1" t="n"/>
      <c r="S2" s="1" t="n"/>
    </row>
    <row r="3">
      <c r="A3" s="74" t="inlineStr">
        <is>
          <t>完了番号</t>
        </is>
      </c>
      <c r="B3" s="74" t="inlineStr">
        <is>
          <t>完了日</t>
        </is>
      </c>
      <c r="C3" s="74" t="inlineStr">
        <is>
          <t>依頼番号</t>
        </is>
      </c>
      <c r="D3" s="74" t="inlineStr">
        <is>
          <t>施設または設備名</t>
        </is>
      </c>
      <c r="E3" s="74" t="inlineStr">
        <is>
          <t>最終状態</t>
        </is>
      </c>
      <c r="F3" s="74" t="inlineStr">
        <is>
          <t>検収者</t>
        </is>
      </c>
      <c r="G3" s="74" t="inlineStr">
        <is>
          <t>検収結果</t>
        </is>
      </c>
      <c r="H3" s="74" t="inlineStr">
        <is>
          <t>対応概要</t>
        </is>
      </c>
      <c r="I3" s="74" t="inlineStr">
        <is>
          <t>原因確認</t>
        </is>
      </c>
      <c r="J3" s="74" t="inlineStr">
        <is>
          <t>実工数（時間）</t>
        </is>
      </c>
      <c r="K3" s="74" t="inlineStr">
        <is>
          <t>材料費</t>
        </is>
      </c>
      <c r="L3" s="74" t="inlineStr">
        <is>
          <t>外注費</t>
        </is>
      </c>
      <c r="M3" s="74" t="inlineStr">
        <is>
          <t>その他費用</t>
        </is>
      </c>
      <c r="N3" s="74" t="inlineStr">
        <is>
          <t>総費用</t>
        </is>
      </c>
      <c r="O3" s="74" t="inlineStr">
        <is>
          <t>停止時間（時間）</t>
        </is>
      </c>
      <c r="P3" s="74" t="inlineStr">
        <is>
          <t>再発リスク</t>
        </is>
      </c>
      <c r="Q3" s="74" t="inlineStr">
        <is>
          <t>振り返りと予防策</t>
        </is>
      </c>
      <c r="R3" s="74" t="inlineStr">
        <is>
          <t>クローズ担当者</t>
        </is>
      </c>
      <c r="S3" s="74" t="inlineStr">
        <is>
          <t>備考</t>
        </is>
      </c>
    </row>
    <row r="4">
      <c r="A4" s="60" t="inlineStr">
        <is>
          <t>CLS-2026-0001</t>
        </is>
      </c>
      <c r="B4" s="127" t="n">
        <v>46132.41666666666</v>
      </c>
      <c r="C4" s="60" t="inlineStr">
        <is>
          <t>REQ-2026-0002</t>
        </is>
      </c>
      <c r="D4" s="64">
        <f>IF(C4="","",IFERROR(VLOOKUP(C4,'修繕依頼記録'!$A$4:$G$203,6,FALSE),""))</f>
      </c>
      <c r="E4" s="60" t="inlineStr">
        <is>
          <t>クローズ済み</t>
        </is>
      </c>
      <c r="F4" s="60" t="inlineStr">
        <is>
          <t>鈴木花子</t>
        </is>
      </c>
      <c r="G4" s="60" t="inlineStr">
        <is>
          <t>合格</t>
        </is>
      </c>
      <c r="H4" s="60" t="inlineStr">
        <is>
          <t>電源アダプターを交換し、会計業務が復旧。</t>
        </is>
      </c>
      <c r="I4" s="60" t="inlineStr">
        <is>
          <t>部品故障</t>
        </is>
      </c>
      <c r="J4" s="130" t="n">
        <v>1</v>
      </c>
      <c r="K4" s="130" t="n">
        <v>800</v>
      </c>
      <c r="L4" s="130" t="n">
        <v>0</v>
      </c>
      <c r="M4" s="130" t="n">
        <v>0</v>
      </c>
      <c r="N4" s="128">
        <f>IF(A4="","",SUM(K4:M4))</f>
      </c>
      <c r="O4" s="130" t="n">
        <v>1.5</v>
      </c>
      <c r="P4" s="60" t="inlineStr">
        <is>
          <t>低</t>
        </is>
      </c>
      <c r="Q4" s="60" t="inlineStr">
        <is>
          <t>同型POSに予備電源を追加。</t>
        </is>
      </c>
      <c r="R4" s="60" t="inlineStr">
        <is>
          <t>鈴木技師</t>
        </is>
      </c>
      <c r="S4" s="60" t="str"/>
    </row>
    <row r="5">
      <c r="A5" s="60" t="inlineStr">
        <is>
          <t>CLS-2026-0002</t>
        </is>
      </c>
      <c r="B5" s="127" t="n">
        <v>46135.5</v>
      </c>
      <c r="C5" s="60" t="inlineStr">
        <is>
          <t>REQ-2026-0004</t>
        </is>
      </c>
      <c r="D5" s="64">
        <f>IF(C5="","",IFERROR(VLOOKUP(C5,'修繕依頼記録'!$A$4:$G$203,6,FALSE),""))</f>
      </c>
      <c r="E5" s="60" t="inlineStr">
        <is>
          <t>完了</t>
        </is>
      </c>
      <c r="F5" s="60" t="inlineStr">
        <is>
          <t>高橋美咲</t>
        </is>
      </c>
      <c r="G5" s="60" t="inlineStr">
        <is>
          <t>条件付き合格</t>
        </is>
      </c>
      <c r="H5" s="60" t="inlineStr">
        <is>
          <t>継手交換と再加圧を完了し、テナントが漏水なしを確認。</t>
        </is>
      </c>
      <c r="I5" s="60" t="inlineStr">
        <is>
          <t>設計または施工不良</t>
        </is>
      </c>
      <c r="J5" s="130" t="n">
        <v>3</v>
      </c>
      <c r="K5" s="130" t="n">
        <v>2600</v>
      </c>
      <c r="L5" s="130" t="n">
        <v>0</v>
      </c>
      <c r="M5" s="130" t="n">
        <v>400</v>
      </c>
      <c r="N5" s="128">
        <f>IF(A5="","",SUM(K5:M5))</f>
      </c>
      <c r="O5" s="130" t="n">
        <v>0</v>
      </c>
      <c r="P5" s="60" t="inlineStr">
        <is>
          <t>中</t>
        </is>
      </c>
      <c r="Q5" s="60" t="inlineStr">
        <is>
          <t>次回の内装引き渡し前に配管確認を追加。</t>
        </is>
      </c>
      <c r="R5" s="60" t="inlineStr">
        <is>
          <t>施設修繕チーム</t>
        </is>
      </c>
      <c r="S5" s="60" t="str"/>
    </row>
    <row r="6">
      <c r="A6" s="60" t="inlineStr">
        <is>
          <t>CLS-2026-0003</t>
        </is>
      </c>
      <c r="B6" s="127" t="n">
        <v>46136.77777777778</v>
      </c>
      <c r="C6" s="60" t="inlineStr">
        <is>
          <t>REQ-2026-0006</t>
        </is>
      </c>
      <c r="D6" s="64">
        <f>IF(C6="","",IFERROR(VLOOKUP(C6,'修繕依頼記録'!$A$4:$G$203,6,FALSE),""))</f>
      </c>
      <c r="E6" s="60" t="inlineStr">
        <is>
          <t>完了</t>
        </is>
      </c>
      <c r="F6" s="60" t="inlineStr">
        <is>
          <t>渡辺彩</t>
        </is>
      </c>
      <c r="G6" s="60" t="inlineStr">
        <is>
          <t>合格</t>
        </is>
      </c>
      <c r="H6" s="60" t="inlineStr">
        <is>
          <t>ドアクローザーを交換し、安全再確認を完了。</t>
        </is>
      </c>
      <c r="I6" s="60" t="inlineStr">
        <is>
          <t>保守不足</t>
        </is>
      </c>
      <c r="J6" s="130" t="n">
        <v>2</v>
      </c>
      <c r="K6" s="130" t="n">
        <v>1800</v>
      </c>
      <c r="L6" s="130" t="n">
        <v>0</v>
      </c>
      <c r="M6" s="130" t="n">
        <v>0</v>
      </c>
      <c r="N6" s="128">
        <f>IF(A6="","",SUM(K6:M6))</f>
      </c>
      <c r="O6" s="130" t="n">
        <v>0</v>
      </c>
      <c r="P6" s="60" t="inlineStr">
        <is>
          <t>低</t>
        </is>
      </c>
      <c r="Q6" s="60" t="inlineStr">
        <is>
          <t>防火戸を月次点検に追加。</t>
        </is>
      </c>
      <c r="R6" s="60" t="inlineStr">
        <is>
          <t>防災委託先</t>
        </is>
      </c>
      <c r="S6" s="60" t="str"/>
    </row>
  </sheetData>
  <mergeCells count="2">
    <mergeCell ref="A2:S2"/>
    <mergeCell ref="A1:S1"/>
  </mergeCells>
  <conditionalFormatting sqref="A4:S6">
    <cfRule type="expression" dxfId="0" priority="1">
      <formula>$G4="不合格"</formula>
    </cfRule>
    <cfRule type="expression" dxfId="1" priority="2">
      <formula>$P4="高"</formula>
    </cfRule>
  </conditionalFormatting>
  <dataValidations count="5">
    <dataValidation allowBlank="true" sqref="C4:C6" type="list">
      <formula1>修繕依頼記録!$A$4:$A$203</formula1>
    </dataValidation>
    <dataValidation allowBlank="true" sqref="E4:E6" type="list">
      <formula1>基本設定!$A$11:$A$21</formula1>
    </dataValidation>
    <dataValidation allowBlank="true" sqref="G4:G6" type="list">
      <formula1>基本設定!$I$11:$I$15</formula1>
    </dataValidation>
    <dataValidation allowBlank="true" sqref="I4:I6" type="list">
      <formula1>基本設定!$H$11:$H$18</formula1>
    </dataValidation>
    <dataValidation allowBlank="true" sqref="P4:P6" type="list">
      <formula1>基本設定!$J$11:$J$14</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sheetPr>
    <outlinePr summaryBelow="1" summaryRight="1"/>
    <pageSetUpPr/>
  </sheetPr>
  <dimension ref="A1:P60"/>
  <sheetViews>
    <sheetView workbookViewId="0">
      <selection activeCell="A1" sqref="A1"/>
    </sheetView>
  </sheetViews>
  <sheetFormatPr baseColWidth="8" defaultRowHeight="15"/>
  <cols>
    <col width="14" customWidth="1" min="1" max="1"/>
    <col width="22" customWidth="1" min="2" max="2"/>
    <col width="16" customWidth="1" min="3" max="3"/>
    <col width="16" customWidth="1" min="4" max="4"/>
    <col width="18" customWidth="1" min="5" max="5"/>
    <col width="10" customWidth="1" min="6" max="6"/>
    <col width="16" customWidth="1" min="7" max="7"/>
    <col width="18" customWidth="1" min="8" max="8"/>
    <col width="16" customWidth="1" min="9" max="9"/>
    <col width="14" customWidth="1" min="10" max="10"/>
    <col width="12" customWidth="1" min="11" max="11"/>
    <col width="12" customWidth="1" min="12" max="12"/>
    <col width="16" customWidth="1" min="13" max="13"/>
    <col width="16" customWidth="1" min="14" max="14"/>
    <col width="16" customWidth="1" min="15" max="15"/>
    <col width="18" customWidth="1" min="16" max="16"/>
  </cols>
  <sheetData>
    <row r="1" ht="30" customHeight="1">
      <c r="A1" s="90" t="inlineStr">
        <is>
          <t>基本設定</t>
        </is>
      </c>
      <c r="B1" s="1" t="n"/>
      <c r="C1" s="1" t="n"/>
      <c r="D1" s="1" t="n"/>
      <c r="E1" s="1" t="n"/>
      <c r="F1" s="1" t="n"/>
      <c r="G1" s="1" t="n"/>
      <c r="H1" s="1" t="n"/>
      <c r="I1" s="1" t="n"/>
      <c r="J1" s="1" t="n"/>
      <c r="K1" s="1" t="n"/>
      <c r="L1" s="1" t="n"/>
      <c r="M1" s="1" t="n"/>
      <c r="N1" s="1" t="n"/>
      <c r="O1" s="1" t="n"/>
      <c r="P1" s="1" t="n"/>
    </row>
    <row r="2" ht="32" customHeight="1">
      <c r="A2" s="91" t="inlineStr">
        <is>
          <t>まず会社の実情に合わせて下の一覧を調整してください。他のシートのプルダウンとSLA数式がここを参照します。</t>
        </is>
      </c>
      <c r="B2" s="1" t="n"/>
      <c r="C2" s="1" t="n"/>
      <c r="D2" s="1" t="n"/>
      <c r="E2" s="1" t="n"/>
      <c r="F2" s="1" t="n"/>
      <c r="G2" s="1" t="n"/>
      <c r="H2" s="1" t="n"/>
      <c r="I2" s="1" t="n"/>
      <c r="J2" s="1" t="n"/>
      <c r="K2" s="1" t="n"/>
      <c r="L2" s="1" t="n"/>
      <c r="M2" s="1" t="n"/>
      <c r="N2" s="1" t="n"/>
      <c r="O2" s="1" t="n"/>
      <c r="P2" s="1" t="n"/>
    </row>
    <row r="3">
      <c r="A3" s="92" t="n"/>
      <c r="B3" s="92" t="n"/>
      <c r="C3" s="92" t="n"/>
      <c r="D3" s="92" t="n"/>
      <c r="E3" s="92" t="n"/>
      <c r="F3" s="92" t="n"/>
      <c r="G3" s="92" t="n"/>
      <c r="H3" s="92" t="n"/>
      <c r="I3" s="92" t="n"/>
      <c r="J3" s="92" t="n"/>
      <c r="K3" s="92" t="n"/>
      <c r="L3" s="92" t="n"/>
      <c r="M3" s="92" t="n"/>
      <c r="N3" s="92" t="n"/>
      <c r="O3" s="92" t="n"/>
      <c r="P3" s="92" t="n"/>
    </row>
    <row r="4">
      <c r="A4" s="93" t="inlineStr">
        <is>
          <t>会社名</t>
        </is>
      </c>
      <c r="B4" s="94" t="inlineStr">
        <is>
          <t>（会社名を入力）</t>
        </is>
      </c>
      <c r="C4" s="92" t="n"/>
      <c r="D4" s="93" t="inlineStr">
        <is>
          <t>テンプレートの対象場面</t>
        </is>
      </c>
      <c r="E4" s="56" t="inlineStr">
        <is>
          <t>設備修繕、建物設備、店舗と拠点、テナント対応、IT機器と事務機器、生産ライン停止、車両、安全上の懸念など。</t>
        </is>
      </c>
      <c r="F4" s="56" t="n"/>
      <c r="G4" s="56" t="n"/>
      <c r="H4" s="56" t="n"/>
      <c r="I4" s="56" t="n"/>
      <c r="J4" s="56" t="n"/>
      <c r="K4" s="56" t="n"/>
      <c r="L4" s="56" t="n"/>
      <c r="M4" s="56" t="n"/>
      <c r="N4" s="56" t="n"/>
      <c r="O4" s="56" t="n"/>
      <c r="P4" s="56" t="n"/>
    </row>
    <row r="5">
      <c r="A5" s="93" t="inlineStr">
        <is>
          <t>テンプレート責任者</t>
        </is>
      </c>
      <c r="B5" s="94" t="inlineStr">
        <is>
          <t>（責任者を入力）</t>
        </is>
      </c>
      <c r="C5" s="92" t="n"/>
      <c r="D5" s="93" t="inlineStr">
        <is>
          <t>利用時の注意</t>
        </is>
      </c>
      <c r="E5" s="56" t="inlineStr">
        <is>
          <t>白いセルが主な入力欄です。薄いグレーの列は数式で自動計算されます。プルダウン一覧はこのシートで調整できます。</t>
        </is>
      </c>
      <c r="F5" s="56" t="n"/>
      <c r="G5" s="56" t="n"/>
      <c r="H5" s="56" t="n"/>
      <c r="I5" s="56" t="n"/>
      <c r="J5" s="56" t="n"/>
      <c r="K5" s="56" t="n"/>
      <c r="L5" s="56" t="n"/>
      <c r="M5" s="56" t="n"/>
      <c r="N5" s="56" t="n"/>
      <c r="O5" s="56" t="n"/>
      <c r="P5" s="56" t="n"/>
    </row>
    <row r="6">
      <c r="A6" s="93" t="inlineStr">
        <is>
          <t>既定タイムゾーン</t>
        </is>
      </c>
      <c r="B6" s="94" t="inlineStr">
        <is>
          <t>Asia/Tokyo</t>
        </is>
      </c>
      <c r="C6" s="92" t="n"/>
      <c r="D6" s="93" t="inlineStr">
        <is>
          <t>SLA説明</t>
        </is>
      </c>
      <c r="E6" s="56" t="inlineStr">
        <is>
          <t>SLAは優先度ごとに初期設定しています。会社のサービス基準に合わせて変更できます。</t>
        </is>
      </c>
      <c r="F6" s="56" t="n"/>
      <c r="G6" s="56" t="n"/>
      <c r="H6" s="56" t="n"/>
      <c r="I6" s="56" t="n"/>
      <c r="J6" s="56" t="n"/>
      <c r="K6" s="56" t="n"/>
      <c r="L6" s="56" t="n"/>
      <c r="M6" s="56" t="n"/>
      <c r="N6" s="56" t="n"/>
      <c r="O6" s="56" t="n"/>
      <c r="P6" s="56" t="n"/>
    </row>
    <row r="7">
      <c r="A7" s="93" t="inlineStr">
        <is>
          <t>テンプレート版</t>
        </is>
      </c>
      <c r="B7" s="94" t="inlineStr">
        <is>
          <t>v1.0</t>
        </is>
      </c>
      <c r="C7" s="92" t="n"/>
      <c r="D7" s="93" t="inlineStr">
        <is>
          <t>データ保守</t>
        </is>
      </c>
      <c r="E7" s="56" t="inlineStr">
        <is>
          <t>場所、部門、担当者、区分を追加した場合は、他のシートのデータ入力規則範囲も必要に応じて広げてください。</t>
        </is>
      </c>
      <c r="F7" s="56" t="n"/>
      <c r="G7" s="56" t="n"/>
      <c r="H7" s="56" t="n"/>
      <c r="I7" s="56" t="n"/>
      <c r="J7" s="56" t="n"/>
      <c r="K7" s="56" t="n"/>
      <c r="L7" s="56" t="n"/>
      <c r="M7" s="56" t="n"/>
      <c r="N7" s="56" t="n"/>
      <c r="O7" s="56" t="n"/>
      <c r="P7" s="56" t="n"/>
    </row>
    <row r="8">
      <c r="A8" s="93" t="inlineStr">
        <is>
          <t>出典ページ</t>
        </is>
      </c>
      <c r="B8" s="95" t="inlineStr">
        <is>
          <t>https://finitefield.org/excel-templates/facility-management/repair-request-log/</t>
        </is>
      </c>
      <c r="C8" s="92" t="n"/>
      <c r="D8" s="93" t="inlineStr">
        <is>
          <t>参照</t>
        </is>
      </c>
      <c r="E8" s="56" t="inlineStr">
        <is>
          <t>ウェブページの有効内容は、修繕依頼、点検結果、対応状況、完了履歴です。流れは登録、確認、更新、履歴管理です。</t>
        </is>
      </c>
      <c r="F8" s="56" t="n"/>
      <c r="G8" s="56" t="n"/>
      <c r="H8" s="56" t="n"/>
      <c r="I8" s="56" t="n"/>
      <c r="J8" s="56" t="n"/>
      <c r="K8" s="56" t="n"/>
      <c r="L8" s="56" t="n"/>
      <c r="M8" s="56" t="n"/>
      <c r="N8" s="56" t="n"/>
      <c r="O8" s="56" t="n"/>
      <c r="P8" s="56" t="n"/>
    </row>
    <row r="9">
      <c r="A9" s="92" t="n"/>
      <c r="B9" s="92" t="n"/>
      <c r="C9" s="92" t="n"/>
      <c r="D9" s="92" t="n"/>
      <c r="E9" s="92" t="n"/>
      <c r="F9" s="92" t="n"/>
      <c r="G9" s="92" t="n"/>
      <c r="H9" s="92" t="n"/>
      <c r="I9" s="92" t="n"/>
      <c r="J9" s="92" t="n"/>
      <c r="K9" s="92" t="n"/>
      <c r="L9" s="92" t="n"/>
      <c r="M9" s="92" t="n"/>
      <c r="N9" s="92" t="n"/>
      <c r="O9" s="92" t="n"/>
      <c r="P9" s="92" t="n"/>
    </row>
    <row r="10">
      <c r="A10" s="96" t="inlineStr">
        <is>
          <t>状態</t>
        </is>
      </c>
      <c r="B10" s="96" t="inlineStr">
        <is>
          <t>優先度</t>
        </is>
      </c>
      <c r="C10" s="96" t="inlineStr">
        <is>
          <t>利用場面</t>
        </is>
      </c>
      <c r="D10" s="96" t="inlineStr">
        <is>
          <t>故障区分</t>
        </is>
      </c>
      <c r="E10" s="96" t="inlineStr">
        <is>
          <t>リスクレベル</t>
        </is>
      </c>
      <c r="F10" s="96" t="inlineStr">
        <is>
          <t>はい・いいえ</t>
        </is>
      </c>
      <c r="G10" s="96" t="inlineStr">
        <is>
          <t>点検区分</t>
        </is>
      </c>
      <c r="H10" s="96" t="inlineStr">
        <is>
          <t>原因区分</t>
        </is>
      </c>
      <c r="I10" s="96" t="inlineStr">
        <is>
          <t>検収結果</t>
        </is>
      </c>
      <c r="J10" s="96" t="inlineStr">
        <is>
          <t>再発リスク</t>
        </is>
      </c>
      <c r="K10" s="96" t="inlineStr">
        <is>
          <t>優先度</t>
        </is>
      </c>
      <c r="L10" s="96" t="inlineStr">
        <is>
          <t>SLA時間</t>
        </is>
      </c>
      <c r="M10" s="96" t="inlineStr">
        <is>
          <t>担当者または取引先</t>
        </is>
      </c>
      <c r="N10" s="96" t="inlineStr">
        <is>
          <t>部門とテナント</t>
        </is>
      </c>
      <c r="O10" s="96" t="inlineStr">
        <is>
          <t>場所</t>
        </is>
      </c>
      <c r="P10" s="96" t="inlineStr">
        <is>
          <t>施設または設備種別</t>
        </is>
      </c>
    </row>
    <row r="11">
      <c r="A11" s="56" t="inlineStr">
        <is>
          <t>新規</t>
        </is>
      </c>
      <c r="B11" s="56" t="inlineStr">
        <is>
          <t>緊急</t>
        </is>
      </c>
      <c r="C11" s="56" t="inlineStr">
        <is>
          <t>設備修繕</t>
        </is>
      </c>
      <c r="D11" s="56" t="inlineStr">
        <is>
          <t>機械</t>
        </is>
      </c>
      <c r="E11" s="56" t="inlineStr">
        <is>
          <t>なし</t>
        </is>
      </c>
      <c r="F11" s="56" t="inlineStr">
        <is>
          <t>はい</t>
        </is>
      </c>
      <c r="G11" s="56" t="inlineStr">
        <is>
          <t>現地一次確認</t>
        </is>
      </c>
      <c r="H11" s="56" t="inlineStr">
        <is>
          <t>摩耗と経年劣化</t>
        </is>
      </c>
      <c r="I11" s="56" t="inlineStr">
        <is>
          <t>合格</t>
        </is>
      </c>
      <c r="J11" s="56" t="inlineStr">
        <is>
          <t>低</t>
        </is>
      </c>
      <c r="K11" s="97" t="inlineStr">
        <is>
          <t>緊急</t>
        </is>
      </c>
      <c r="L11" s="126" t="n">
        <v>4</v>
      </c>
      <c r="M11" s="56" t="inlineStr">
        <is>
          <t>佐藤技師</t>
        </is>
      </c>
      <c r="N11" s="56" t="inlineStr">
        <is>
          <t>生産部</t>
        </is>
      </c>
      <c r="O11" s="56" t="inlineStr">
        <is>
          <t>本社</t>
        </is>
      </c>
      <c r="P11" s="56" t="inlineStr">
        <is>
          <t>空調機</t>
        </is>
      </c>
    </row>
    <row r="12">
      <c r="A12" s="56" t="inlineStr">
        <is>
          <t>確認済み</t>
        </is>
      </c>
      <c r="B12" s="56" t="inlineStr">
        <is>
          <t>高</t>
        </is>
      </c>
      <c r="C12" s="56" t="inlineStr">
        <is>
          <t>建物設備</t>
        </is>
      </c>
      <c r="D12" s="56" t="inlineStr">
        <is>
          <t>電気</t>
        </is>
      </c>
      <c r="E12" s="56" t="inlineStr">
        <is>
          <t>低</t>
        </is>
      </c>
      <c r="F12" s="56" t="inlineStr">
        <is>
          <t>いいえ</t>
        </is>
      </c>
      <c r="G12" s="56" t="inlineStr">
        <is>
          <t>再点検</t>
        </is>
      </c>
      <c r="H12" s="56" t="inlineStr">
        <is>
          <t>操作ミス</t>
        </is>
      </c>
      <c r="I12" s="56" t="inlineStr">
        <is>
          <t>条件付き合格</t>
        </is>
      </c>
      <c r="J12" s="56" t="inlineStr">
        <is>
          <t>中</t>
        </is>
      </c>
      <c r="K12" s="97" t="inlineStr">
        <is>
          <t>高</t>
        </is>
      </c>
      <c r="L12" s="126" t="n">
        <v>24</v>
      </c>
      <c r="M12" s="56" t="inlineStr">
        <is>
          <t>鈴木技師</t>
        </is>
      </c>
      <c r="N12" s="56" t="inlineStr">
        <is>
          <t>総務部</t>
        </is>
      </c>
      <c r="O12" s="56" t="inlineStr">
        <is>
          <t>第1工場1階</t>
        </is>
      </c>
      <c r="P12" s="56" t="inlineStr">
        <is>
          <t>主軸モーター</t>
        </is>
      </c>
    </row>
    <row r="13">
      <c r="A13" s="56" t="inlineStr">
        <is>
          <t>手配済み</t>
        </is>
      </c>
      <c r="B13" s="56" t="inlineStr">
        <is>
          <t>中</t>
        </is>
      </c>
      <c r="C13" s="56" t="inlineStr">
        <is>
          <t>店舗と拠点</t>
        </is>
      </c>
      <c r="D13" s="56" t="inlineStr">
        <is>
          <t>空調</t>
        </is>
      </c>
      <c r="E13" s="56" t="inlineStr">
        <is>
          <t>中</t>
        </is>
      </c>
      <c r="F13" s="92" t="n"/>
      <c r="G13" s="56" t="inlineStr">
        <is>
          <t>予防点検</t>
        </is>
      </c>
      <c r="H13" s="56" t="inlineStr">
        <is>
          <t>設計または施工不良</t>
        </is>
      </c>
      <c r="I13" s="56" t="inlineStr">
        <is>
          <t>不合格</t>
        </is>
      </c>
      <c r="J13" s="56" t="inlineStr">
        <is>
          <t>高</t>
        </is>
      </c>
      <c r="K13" s="97" t="inlineStr">
        <is>
          <t>中</t>
        </is>
      </c>
      <c r="L13" s="126" t="n">
        <v>72</v>
      </c>
      <c r="M13" s="56" t="inlineStr">
        <is>
          <t>田中技師</t>
        </is>
      </c>
      <c r="N13" s="56" t="inlineStr">
        <is>
          <t>設備チーム</t>
        </is>
      </c>
      <c r="O13" s="56" t="inlineStr">
        <is>
          <t>第2工場2階</t>
        </is>
      </c>
      <c r="P13" s="56" t="inlineStr">
        <is>
          <t>POS端末</t>
        </is>
      </c>
    </row>
    <row r="14">
      <c r="A14" s="56" t="inlineStr">
        <is>
          <t>対応中</t>
        </is>
      </c>
      <c r="B14" s="56" t="inlineStr">
        <is>
          <t>低</t>
        </is>
      </c>
      <c r="C14" s="56" t="inlineStr">
        <is>
          <t>テナント対応</t>
        </is>
      </c>
      <c r="D14" s="56" t="inlineStr">
        <is>
          <t>給排水</t>
        </is>
      </c>
      <c r="E14" s="56" t="inlineStr">
        <is>
          <t>高</t>
        </is>
      </c>
      <c r="F14" s="92" t="n"/>
      <c r="G14" s="56" t="inlineStr">
        <is>
          <t>安全確認</t>
        </is>
      </c>
      <c r="H14" s="56" t="inlineStr">
        <is>
          <t>外部環境</t>
        </is>
      </c>
      <c r="I14" s="56" t="inlineStr">
        <is>
          <t>検収不要</t>
        </is>
      </c>
      <c r="J14" s="56" t="inlineStr">
        <is>
          <t>評価待ち</t>
        </is>
      </c>
      <c r="K14" s="97" t="inlineStr">
        <is>
          <t>低</t>
        </is>
      </c>
      <c r="L14" s="126" t="n">
        <v>168</v>
      </c>
      <c r="M14" s="56" t="inlineStr">
        <is>
          <t>施設修繕チーム</t>
        </is>
      </c>
      <c r="N14" s="56" t="inlineStr">
        <is>
          <t>東京駅前店</t>
        </is>
      </c>
      <c r="O14" s="56" t="inlineStr">
        <is>
          <t>倉庫</t>
        </is>
      </c>
      <c r="P14" s="56" t="inlineStr">
        <is>
          <t>給水配管</t>
        </is>
      </c>
    </row>
    <row r="15">
      <c r="A15" s="56" t="inlineStr">
        <is>
          <t>部品待ち</t>
        </is>
      </c>
      <c r="B15" s="92" t="n"/>
      <c r="C15" s="56" t="inlineStr">
        <is>
          <t>IT機器と事務機器</t>
        </is>
      </c>
      <c r="D15" s="56" t="inlineStr">
        <is>
          <t>消防と防犯</t>
        </is>
      </c>
      <c r="E15" s="92" t="n"/>
      <c r="F15" s="92" t="n"/>
      <c r="G15" s="56" t="inlineStr">
        <is>
          <t>顧客またはテナント確認</t>
        </is>
      </c>
      <c r="H15" s="56" t="inlineStr">
        <is>
          <t>部品故障</t>
        </is>
      </c>
      <c r="I15" s="56" t="inlineStr">
        <is>
          <t>確認待ち</t>
        </is>
      </c>
      <c r="J15" s="92" t="n"/>
      <c r="K15" s="92" t="n"/>
      <c r="L15" s="92" t="n"/>
      <c r="M15" s="56" t="inlineStr">
        <is>
          <t>防災委託先</t>
        </is>
      </c>
      <c r="N15" s="56" t="inlineStr">
        <is>
          <t>施設窓口</t>
        </is>
      </c>
      <c r="O15" s="56" t="inlineStr">
        <is>
          <t>店舗と拠点</t>
        </is>
      </c>
      <c r="P15" s="56" t="inlineStr">
        <is>
          <t>社用車</t>
        </is>
      </c>
    </row>
    <row r="16">
      <c r="A16" s="56" t="inlineStr">
        <is>
          <t>外部委託中</t>
        </is>
      </c>
      <c r="B16" s="92" t="n"/>
      <c r="C16" s="56" t="inlineStr">
        <is>
          <t>生産ライン停止</t>
        </is>
      </c>
      <c r="D16" s="56" t="inlineStr">
        <is>
          <t>建築と内装</t>
        </is>
      </c>
      <c r="E16" s="92" t="n"/>
      <c r="F16" s="92" t="n"/>
      <c r="G16" s="92" t="n"/>
      <c r="H16" s="56" t="inlineStr">
        <is>
          <t>保守不足</t>
        </is>
      </c>
      <c r="I16" s="92" t="n"/>
      <c r="J16" s="92" t="n"/>
      <c r="K16" s="92" t="n"/>
      <c r="L16" s="92" t="n"/>
      <c r="M16" s="56" t="inlineStr">
        <is>
          <t>車両管理担当</t>
        </is>
      </c>
      <c r="N16" s="56" t="inlineStr">
        <is>
          <t>安全環境部</t>
        </is>
      </c>
      <c r="O16" s="56" t="inlineStr">
        <is>
          <t>A棟8階</t>
        </is>
      </c>
      <c r="P16" s="56" t="inlineStr">
        <is>
          <t>防火戸</t>
        </is>
      </c>
    </row>
    <row r="17">
      <c r="A17" s="56" t="inlineStr">
        <is>
          <t>検収待ち</t>
        </is>
      </c>
      <c r="B17" s="92" t="n"/>
      <c r="C17" s="56" t="inlineStr">
        <is>
          <t>車両と輸送</t>
        </is>
      </c>
      <c r="D17" s="56" t="inlineStr">
        <is>
          <t>ネットワークとシステム</t>
        </is>
      </c>
      <c r="E17" s="92" t="n"/>
      <c r="F17" s="92" t="n"/>
      <c r="G17" s="92" t="n"/>
      <c r="H17" s="56" t="inlineStr">
        <is>
          <t>分析待ち</t>
        </is>
      </c>
      <c r="I17" s="92" t="n"/>
      <c r="J17" s="92" t="n"/>
      <c r="K17" s="92" t="n"/>
      <c r="L17" s="92" t="n"/>
      <c r="M17" s="56" t="inlineStr">
        <is>
          <t>ITサービスデスク</t>
        </is>
      </c>
      <c r="N17" s="56" t="inlineStr">
        <is>
          <t>物流部</t>
        </is>
      </c>
      <c r="O17" s="56" t="inlineStr">
        <is>
          <t>駐車場</t>
        </is>
      </c>
      <c r="P17" s="56" t="inlineStr">
        <is>
          <t>エレベーター</t>
        </is>
      </c>
    </row>
    <row r="18">
      <c r="A18" s="56" t="inlineStr">
        <is>
          <t>完了</t>
        </is>
      </c>
      <c r="B18" s="92" t="n"/>
      <c r="C18" s="56" t="inlineStr">
        <is>
          <t>安全上の懸念</t>
        </is>
      </c>
      <c r="D18" s="56" t="inlineStr">
        <is>
          <t>車両</t>
        </is>
      </c>
      <c r="E18" s="92" t="n"/>
      <c r="F18" s="92" t="n"/>
      <c r="G18" s="92" t="n"/>
      <c r="H18" s="56" t="inlineStr">
        <is>
          <t>その他</t>
        </is>
      </c>
      <c r="I18" s="92" t="n"/>
      <c r="J18" s="92" t="n"/>
      <c r="K18" s="92" t="n"/>
      <c r="L18" s="92" t="n"/>
      <c r="M18" s="56" t="inlineStr">
        <is>
          <t>外部協力会社A</t>
        </is>
      </c>
      <c r="N18" s="56" t="inlineStr">
        <is>
          <t>情報システム部</t>
        </is>
      </c>
      <c r="O18" s="56" t="inlineStr">
        <is>
          <t>サーバー室</t>
        </is>
      </c>
      <c r="P18" s="56" t="inlineStr">
        <is>
          <t>照明</t>
        </is>
      </c>
    </row>
    <row r="19">
      <c r="A19" s="56" t="inlineStr">
        <is>
          <t>クローズ済み</t>
        </is>
      </c>
      <c r="B19" s="92" t="n"/>
      <c r="C19" s="56" t="inlineStr">
        <is>
          <t>その他</t>
        </is>
      </c>
      <c r="D19" s="56" t="inlineStr">
        <is>
          <t>衛生と清掃</t>
        </is>
      </c>
      <c r="E19" s="92" t="n"/>
      <c r="F19" s="92" t="n"/>
      <c r="G19" s="92" t="n"/>
      <c r="H19" s="92" t="n"/>
      <c r="I19" s="92" t="n"/>
      <c r="J19" s="92" t="n"/>
      <c r="K19" s="92" t="n"/>
      <c r="L19" s="92" t="n"/>
      <c r="M19" s="56" t="inlineStr">
        <is>
          <t>当番主管者者</t>
        </is>
      </c>
      <c r="N19" s="56" t="inlineStr">
        <is>
          <t>テナントと顧客</t>
        </is>
      </c>
      <c r="O19" s="56" t="inlineStr">
        <is>
          <t>共用部</t>
        </is>
      </c>
      <c r="P19" s="56" t="inlineStr">
        <is>
          <t>ネットワーク機器</t>
        </is>
      </c>
    </row>
    <row r="20">
      <c r="A20" s="56" t="inlineStr">
        <is>
          <t>キャンセル済み</t>
        </is>
      </c>
      <c r="B20" s="92" t="n"/>
      <c r="C20" s="92" t="n"/>
      <c r="D20" s="56" t="inlineStr">
        <is>
          <t>その他</t>
        </is>
      </c>
      <c r="E20" s="92" t="n"/>
      <c r="F20" s="92" t="n"/>
      <c r="G20" s="92" t="n"/>
      <c r="H20" s="92" t="n"/>
      <c r="I20" s="92" t="n"/>
      <c r="J20" s="92" t="n"/>
      <c r="K20" s="92" t="n"/>
      <c r="L20" s="92" t="n"/>
      <c r="M20" s="56" t="inlineStr">
        <is>
          <t>未割当</t>
        </is>
      </c>
      <c r="N20" s="56" t="inlineStr">
        <is>
          <t>その他</t>
        </is>
      </c>
      <c r="O20" s="56" t="inlineStr">
        <is>
          <t>その他</t>
        </is>
      </c>
      <c r="P20" s="56" t="inlineStr">
        <is>
          <t>その他</t>
        </is>
      </c>
    </row>
    <row r="21">
      <c r="A21" s="56" t="inlineStr">
        <is>
          <t>再オープン</t>
        </is>
      </c>
      <c r="B21" s="92" t="n"/>
      <c r="C21" s="92" t="n"/>
      <c r="D21" s="92" t="n"/>
      <c r="E21" s="92" t="n"/>
      <c r="F21" s="92" t="n"/>
      <c r="G21" s="92" t="n"/>
      <c r="H21" s="92" t="n"/>
      <c r="I21" s="92" t="n"/>
      <c r="J21" s="92" t="n"/>
      <c r="K21" s="92" t="n"/>
      <c r="L21" s="92" t="n"/>
      <c r="M21" s="92" t="n"/>
      <c r="N21" s="92" t="n"/>
      <c r="O21" s="92" t="n"/>
      <c r="P21" s="92" t="n"/>
    </row>
    <row r="22">
      <c r="A22" s="92" t="n"/>
      <c r="B22" s="92" t="n"/>
      <c r="C22" s="92" t="n"/>
      <c r="D22" s="92" t="n"/>
      <c r="E22" s="92" t="n"/>
      <c r="F22" s="92" t="n"/>
      <c r="G22" s="92" t="n"/>
      <c r="H22" s="92" t="n"/>
      <c r="I22" s="92" t="n"/>
      <c r="J22" s="92" t="n"/>
      <c r="K22" s="92" t="n"/>
      <c r="L22" s="92" t="n"/>
      <c r="M22" s="92" t="n"/>
      <c r="N22" s="92" t="n"/>
      <c r="O22" s="92" t="n"/>
      <c r="P22" s="92" t="n"/>
    </row>
    <row r="23">
      <c r="A23" s="92" t="n"/>
      <c r="B23" s="92" t="n"/>
      <c r="C23" s="92" t="n"/>
      <c r="D23" s="92" t="n"/>
      <c r="E23" s="92" t="n"/>
      <c r="F23" s="92" t="n"/>
      <c r="G23" s="92" t="n"/>
      <c r="H23" s="92" t="n"/>
      <c r="I23" s="92" t="n"/>
      <c r="J23" s="92" t="n"/>
      <c r="K23" s="92" t="n"/>
      <c r="L23" s="92" t="n"/>
      <c r="M23" s="92" t="n"/>
      <c r="N23" s="92" t="n"/>
      <c r="O23" s="92" t="n"/>
      <c r="P23" s="92" t="n"/>
    </row>
    <row r="24">
      <c r="A24" s="92" t="n"/>
      <c r="B24" s="92" t="n"/>
      <c r="C24" s="92" t="n"/>
      <c r="D24" s="92" t="n"/>
      <c r="E24" s="92" t="n"/>
      <c r="F24" s="92" t="n"/>
      <c r="G24" s="92" t="n"/>
      <c r="H24" s="92" t="n"/>
      <c r="I24" s="92" t="n"/>
      <c r="J24" s="92" t="n"/>
      <c r="K24" s="92" t="n"/>
      <c r="L24" s="92" t="n"/>
      <c r="M24" s="92" t="n"/>
      <c r="N24" s="92" t="n"/>
      <c r="O24" s="92" t="n"/>
      <c r="P24" s="92" t="n"/>
    </row>
    <row r="25">
      <c r="A25" s="92" t="n"/>
      <c r="B25" s="92" t="n"/>
      <c r="C25" s="92" t="n"/>
      <c r="D25" s="92" t="n"/>
      <c r="E25" s="92" t="n"/>
      <c r="F25" s="92" t="n"/>
      <c r="G25" s="92" t="n"/>
      <c r="H25" s="92" t="n"/>
      <c r="I25" s="92" t="n"/>
      <c r="J25" s="92" t="n"/>
      <c r="K25" s="92" t="n"/>
      <c r="L25" s="92" t="n"/>
      <c r="M25" s="92" t="n"/>
      <c r="N25" s="92" t="n"/>
      <c r="O25" s="92" t="n"/>
      <c r="P25" s="92" t="n"/>
    </row>
    <row r="26">
      <c r="A26" s="92" t="n"/>
      <c r="B26" s="92" t="n"/>
      <c r="C26" s="92" t="n"/>
      <c r="D26" s="92" t="n"/>
      <c r="E26" s="92" t="n"/>
      <c r="F26" s="92" t="n"/>
      <c r="G26" s="92" t="n"/>
      <c r="H26" s="92" t="n"/>
      <c r="I26" s="92" t="n"/>
      <c r="J26" s="92" t="n"/>
      <c r="K26" s="92" t="n"/>
      <c r="L26" s="92" t="n"/>
      <c r="M26" s="92" t="n"/>
      <c r="N26" s="92" t="n"/>
      <c r="O26" s="92" t="n"/>
      <c r="P26" s="92" t="n"/>
    </row>
    <row r="27">
      <c r="A27" s="92" t="n"/>
      <c r="B27" s="92" t="n"/>
      <c r="C27" s="92" t="n"/>
      <c r="D27" s="92" t="n"/>
      <c r="E27" s="92" t="n"/>
      <c r="F27" s="92" t="n"/>
      <c r="G27" s="92" t="n"/>
      <c r="H27" s="92" t="n"/>
      <c r="I27" s="92" t="n"/>
      <c r="J27" s="92" t="n"/>
      <c r="K27" s="92" t="n"/>
      <c r="L27" s="92" t="n"/>
      <c r="M27" s="92" t="n"/>
      <c r="N27" s="92" t="n"/>
      <c r="O27" s="92" t="n"/>
      <c r="P27" s="92" t="n"/>
    </row>
    <row r="28">
      <c r="A28" s="92" t="n"/>
      <c r="B28" s="92" t="n"/>
      <c r="C28" s="92" t="n"/>
      <c r="D28" s="92" t="n"/>
      <c r="E28" s="92" t="n"/>
      <c r="F28" s="92" t="n"/>
      <c r="G28" s="92" t="n"/>
      <c r="H28" s="92" t="n"/>
      <c r="I28" s="92" t="n"/>
      <c r="J28" s="92" t="n"/>
      <c r="K28" s="92" t="n"/>
      <c r="L28" s="92" t="n"/>
      <c r="M28" s="92" t="n"/>
      <c r="N28" s="92" t="n"/>
      <c r="O28" s="92" t="n"/>
      <c r="P28" s="92" t="n"/>
    </row>
    <row r="29">
      <c r="A29" s="92" t="n"/>
      <c r="B29" s="92" t="n"/>
      <c r="C29" s="92" t="n"/>
      <c r="D29" s="92" t="n"/>
      <c r="E29" s="92" t="n"/>
      <c r="F29" s="92" t="n"/>
      <c r="G29" s="92" t="n"/>
      <c r="H29" s="92" t="n"/>
      <c r="I29" s="92" t="n"/>
      <c r="J29" s="92" t="n"/>
      <c r="K29" s="92" t="n"/>
      <c r="L29" s="92" t="n"/>
      <c r="M29" s="92" t="n"/>
      <c r="N29" s="92" t="n"/>
      <c r="O29" s="92" t="n"/>
      <c r="P29" s="92" t="n"/>
    </row>
    <row r="30">
      <c r="A30" s="92" t="n"/>
      <c r="B30" s="92" t="n"/>
      <c r="C30" s="92" t="n"/>
      <c r="D30" s="92" t="n"/>
      <c r="E30" s="92" t="n"/>
      <c r="F30" s="92" t="n"/>
      <c r="G30" s="92" t="n"/>
      <c r="H30" s="92" t="n"/>
      <c r="I30" s="92" t="n"/>
      <c r="J30" s="92" t="n"/>
      <c r="K30" s="92" t="n"/>
      <c r="L30" s="92" t="n"/>
      <c r="M30" s="92" t="n"/>
      <c r="N30" s="92" t="n"/>
      <c r="O30" s="92" t="n"/>
      <c r="P30" s="92" t="n"/>
    </row>
    <row r="31">
      <c r="A31" s="92" t="n"/>
      <c r="B31" s="92" t="n"/>
      <c r="C31" s="92" t="n"/>
      <c r="D31" s="92" t="n"/>
      <c r="E31" s="92" t="n"/>
      <c r="F31" s="92" t="n"/>
      <c r="G31" s="92" t="n"/>
      <c r="H31" s="92" t="n"/>
      <c r="I31" s="92" t="n"/>
      <c r="J31" s="92" t="n"/>
      <c r="K31" s="92" t="n"/>
      <c r="L31" s="92" t="n"/>
      <c r="M31" s="92" t="n"/>
      <c r="N31" s="92" t="n"/>
      <c r="O31" s="92" t="n"/>
      <c r="P31" s="92" t="n"/>
    </row>
    <row r="32">
      <c r="A32" s="92" t="n"/>
      <c r="B32" s="92" t="n"/>
      <c r="C32" s="92" t="n"/>
      <c r="D32" s="92" t="n"/>
      <c r="E32" s="92" t="n"/>
      <c r="F32" s="92" t="n"/>
      <c r="G32" s="92" t="n"/>
      <c r="H32" s="92" t="n"/>
      <c r="I32" s="92" t="n"/>
      <c r="J32" s="92" t="n"/>
      <c r="K32" s="92" t="n"/>
      <c r="L32" s="92" t="n"/>
      <c r="M32" s="92" t="n"/>
      <c r="N32" s="92" t="n"/>
      <c r="O32" s="92" t="n"/>
      <c r="P32" s="92" t="n"/>
    </row>
    <row r="33">
      <c r="A33" s="92" t="n"/>
      <c r="B33" s="92" t="n"/>
      <c r="C33" s="92" t="n"/>
      <c r="D33" s="92" t="n"/>
      <c r="E33" s="92" t="n"/>
      <c r="F33" s="92" t="n"/>
      <c r="G33" s="92" t="n"/>
      <c r="H33" s="92" t="n"/>
      <c r="I33" s="92" t="n"/>
      <c r="J33" s="92" t="n"/>
      <c r="K33" s="92" t="n"/>
      <c r="L33" s="92" t="n"/>
      <c r="M33" s="92" t="n"/>
      <c r="N33" s="92" t="n"/>
      <c r="O33" s="92" t="n"/>
      <c r="P33" s="92" t="n"/>
    </row>
    <row r="34">
      <c r="A34" s="92" t="n"/>
      <c r="B34" s="92" t="n"/>
      <c r="C34" s="92" t="n"/>
      <c r="D34" s="92" t="n"/>
      <c r="E34" s="92" t="n"/>
      <c r="F34" s="92" t="n"/>
      <c r="G34" s="92" t="n"/>
      <c r="H34" s="92" t="n"/>
      <c r="I34" s="92" t="n"/>
      <c r="J34" s="92" t="n"/>
      <c r="K34" s="92" t="n"/>
      <c r="L34" s="92" t="n"/>
      <c r="M34" s="92" t="n"/>
      <c r="N34" s="92" t="n"/>
      <c r="O34" s="92" t="n"/>
      <c r="P34" s="92" t="n"/>
    </row>
    <row r="35">
      <c r="A35" s="92" t="n"/>
      <c r="B35" s="92" t="n"/>
      <c r="C35" s="92" t="n"/>
      <c r="D35" s="92" t="n"/>
      <c r="E35" s="92" t="n"/>
      <c r="F35" s="92" t="n"/>
      <c r="G35" s="92" t="n"/>
      <c r="H35" s="92" t="n"/>
      <c r="I35" s="92" t="n"/>
      <c r="J35" s="92" t="n"/>
      <c r="K35" s="92" t="n"/>
      <c r="L35" s="92" t="n"/>
      <c r="M35" s="92" t="n"/>
      <c r="N35" s="92" t="n"/>
      <c r="O35" s="92" t="n"/>
      <c r="P35" s="92" t="n"/>
    </row>
    <row r="36">
      <c r="A36" s="92" t="n"/>
      <c r="B36" s="92" t="n"/>
      <c r="C36" s="92" t="n"/>
      <c r="D36" s="92" t="n"/>
      <c r="E36" s="92" t="n"/>
      <c r="F36" s="92" t="n"/>
      <c r="G36" s="92" t="n"/>
      <c r="H36" s="92" t="n"/>
      <c r="I36" s="92" t="n"/>
      <c r="J36" s="92" t="n"/>
      <c r="K36" s="92" t="n"/>
      <c r="L36" s="92" t="n"/>
      <c r="M36" s="92" t="n"/>
      <c r="N36" s="92" t="n"/>
      <c r="O36" s="92" t="n"/>
      <c r="P36" s="92" t="n"/>
    </row>
    <row r="37">
      <c r="A37" s="92" t="n"/>
      <c r="B37" s="92" t="n"/>
      <c r="C37" s="92" t="n"/>
      <c r="D37" s="92" t="n"/>
      <c r="E37" s="92" t="n"/>
      <c r="F37" s="92" t="n"/>
      <c r="G37" s="92" t="n"/>
      <c r="H37" s="92" t="n"/>
      <c r="I37" s="92" t="n"/>
      <c r="J37" s="92" t="n"/>
      <c r="K37" s="92" t="n"/>
      <c r="L37" s="92" t="n"/>
      <c r="M37" s="92" t="n"/>
      <c r="N37" s="92" t="n"/>
      <c r="O37" s="92" t="n"/>
      <c r="P37" s="92" t="n"/>
    </row>
    <row r="38">
      <c r="A38" s="92" t="n"/>
      <c r="B38" s="92" t="n"/>
      <c r="C38" s="92" t="n"/>
      <c r="D38" s="92" t="n"/>
      <c r="E38" s="92" t="n"/>
      <c r="F38" s="92" t="n"/>
      <c r="G38" s="92" t="n"/>
      <c r="H38" s="92" t="n"/>
      <c r="I38" s="92" t="n"/>
      <c r="J38" s="92" t="n"/>
      <c r="K38" s="92" t="n"/>
      <c r="L38" s="92" t="n"/>
      <c r="M38" s="92" t="n"/>
      <c r="N38" s="92" t="n"/>
      <c r="O38" s="92" t="n"/>
      <c r="P38" s="92" t="n"/>
    </row>
    <row r="39">
      <c r="A39" s="92" t="n"/>
      <c r="B39" s="92" t="n"/>
      <c r="C39" s="92" t="n"/>
      <c r="D39" s="92" t="n"/>
      <c r="E39" s="92" t="n"/>
      <c r="F39" s="92" t="n"/>
      <c r="G39" s="92" t="n"/>
      <c r="H39" s="92" t="n"/>
      <c r="I39" s="92" t="n"/>
      <c r="J39" s="92" t="n"/>
      <c r="K39" s="92" t="n"/>
      <c r="L39" s="92" t="n"/>
      <c r="M39" s="92" t="n"/>
      <c r="N39" s="92" t="n"/>
      <c r="O39" s="92" t="n"/>
      <c r="P39" s="92" t="n"/>
    </row>
    <row r="40">
      <c r="A40" s="92" t="n"/>
      <c r="B40" s="92" t="n"/>
      <c r="C40" s="92" t="n"/>
      <c r="D40" s="92" t="n"/>
      <c r="E40" s="92" t="n"/>
      <c r="F40" s="92" t="n"/>
      <c r="G40" s="92" t="n"/>
      <c r="H40" s="92" t="n"/>
      <c r="I40" s="92" t="n"/>
      <c r="J40" s="92" t="n"/>
      <c r="K40" s="92" t="n"/>
      <c r="L40" s="92" t="n"/>
      <c r="M40" s="92" t="n"/>
      <c r="N40" s="92" t="n"/>
      <c r="O40" s="92" t="n"/>
      <c r="P40" s="92" t="n"/>
    </row>
    <row r="41">
      <c r="A41" s="92" t="n"/>
      <c r="B41" s="92" t="n"/>
      <c r="C41" s="92" t="n"/>
      <c r="D41" s="92" t="n"/>
      <c r="E41" s="92" t="n"/>
      <c r="F41" s="92" t="n"/>
      <c r="G41" s="92" t="n"/>
      <c r="H41" s="92" t="n"/>
      <c r="I41" s="92" t="n"/>
      <c r="J41" s="92" t="n"/>
      <c r="K41" s="92" t="n"/>
      <c r="L41" s="92" t="n"/>
      <c r="M41" s="92" t="n"/>
      <c r="N41" s="92" t="n"/>
      <c r="O41" s="92" t="n"/>
      <c r="P41" s="92" t="n"/>
    </row>
    <row r="42">
      <c r="A42" s="92" t="n"/>
      <c r="B42" s="92" t="n"/>
      <c r="C42" s="92" t="n"/>
      <c r="D42" s="92" t="n"/>
      <c r="E42" s="92" t="n"/>
      <c r="F42" s="92" t="n"/>
      <c r="G42" s="92" t="n"/>
      <c r="H42" s="92" t="n"/>
      <c r="I42" s="92" t="n"/>
      <c r="J42" s="92" t="n"/>
      <c r="K42" s="92" t="n"/>
      <c r="L42" s="92" t="n"/>
      <c r="M42" s="92" t="n"/>
      <c r="N42" s="92" t="n"/>
      <c r="O42" s="92" t="n"/>
      <c r="P42" s="92" t="n"/>
    </row>
    <row r="43">
      <c r="A43" s="92" t="n"/>
      <c r="B43" s="92" t="n"/>
      <c r="C43" s="92" t="n"/>
      <c r="D43" s="92" t="n"/>
      <c r="E43" s="92" t="n"/>
      <c r="F43" s="92" t="n"/>
      <c r="G43" s="92" t="n"/>
      <c r="H43" s="92" t="n"/>
      <c r="I43" s="92" t="n"/>
      <c r="J43" s="92" t="n"/>
      <c r="K43" s="92" t="n"/>
      <c r="L43" s="92" t="n"/>
      <c r="M43" s="92" t="n"/>
      <c r="N43" s="92" t="n"/>
      <c r="O43" s="92" t="n"/>
      <c r="P43" s="92" t="n"/>
    </row>
    <row r="44">
      <c r="A44" s="92" t="n"/>
      <c r="B44" s="92" t="n"/>
      <c r="C44" s="92" t="n"/>
      <c r="D44" s="92" t="n"/>
      <c r="E44" s="92" t="n"/>
      <c r="F44" s="92" t="n"/>
      <c r="G44" s="92" t="n"/>
      <c r="H44" s="92" t="n"/>
      <c r="I44" s="92" t="n"/>
      <c r="J44" s="92" t="n"/>
      <c r="K44" s="92" t="n"/>
      <c r="L44" s="92" t="n"/>
      <c r="M44" s="92" t="n"/>
      <c r="N44" s="92" t="n"/>
      <c r="O44" s="92" t="n"/>
      <c r="P44" s="92" t="n"/>
    </row>
    <row r="45">
      <c r="A45" s="92" t="n"/>
      <c r="B45" s="92" t="n"/>
      <c r="C45" s="92" t="n"/>
      <c r="D45" s="92" t="n"/>
      <c r="E45" s="92" t="n"/>
      <c r="F45" s="92" t="n"/>
      <c r="G45" s="92" t="n"/>
      <c r="H45" s="92" t="n"/>
      <c r="I45" s="92" t="n"/>
      <c r="J45" s="92" t="n"/>
      <c r="K45" s="92" t="n"/>
      <c r="L45" s="92" t="n"/>
      <c r="M45" s="92" t="n"/>
      <c r="N45" s="92" t="n"/>
      <c r="O45" s="92" t="n"/>
      <c r="P45" s="92" t="n"/>
    </row>
    <row r="46">
      <c r="A46" s="92" t="n"/>
      <c r="B46" s="92" t="n"/>
      <c r="C46" s="92" t="n"/>
      <c r="D46" s="92" t="n"/>
      <c r="E46" s="92" t="n"/>
      <c r="F46" s="92" t="n"/>
      <c r="G46" s="92" t="n"/>
      <c r="H46" s="92" t="n"/>
      <c r="I46" s="92" t="n"/>
      <c r="J46" s="92" t="n"/>
      <c r="K46" s="92" t="n"/>
      <c r="L46" s="92" t="n"/>
      <c r="M46" s="92" t="n"/>
      <c r="N46" s="92" t="n"/>
      <c r="O46" s="92" t="n"/>
      <c r="P46" s="92" t="n"/>
    </row>
    <row r="47">
      <c r="A47" s="92" t="n"/>
      <c r="B47" s="92" t="n"/>
      <c r="C47" s="92" t="n"/>
      <c r="D47" s="92" t="n"/>
      <c r="E47" s="92" t="n"/>
      <c r="F47" s="92" t="n"/>
      <c r="G47" s="92" t="n"/>
      <c r="H47" s="92" t="n"/>
      <c r="I47" s="92" t="n"/>
      <c r="J47" s="92" t="n"/>
      <c r="K47" s="92" t="n"/>
      <c r="L47" s="92" t="n"/>
      <c r="M47" s="92" t="n"/>
      <c r="N47" s="92" t="n"/>
      <c r="O47" s="92" t="n"/>
      <c r="P47" s="92" t="n"/>
    </row>
    <row r="48">
      <c r="A48" s="92" t="n"/>
      <c r="B48" s="92" t="n"/>
      <c r="C48" s="92" t="n"/>
      <c r="D48" s="92" t="n"/>
      <c r="E48" s="92" t="n"/>
      <c r="F48" s="92" t="n"/>
      <c r="G48" s="92" t="n"/>
      <c r="H48" s="92" t="n"/>
      <c r="I48" s="92" t="n"/>
      <c r="J48" s="92" t="n"/>
      <c r="K48" s="92" t="n"/>
      <c r="L48" s="92" t="n"/>
      <c r="M48" s="92" t="n"/>
      <c r="N48" s="92" t="n"/>
      <c r="O48" s="92" t="n"/>
      <c r="P48" s="92" t="n"/>
    </row>
    <row r="49">
      <c r="A49" s="92" t="n"/>
      <c r="B49" s="92" t="n"/>
      <c r="C49" s="92" t="n"/>
      <c r="D49" s="92" t="n"/>
      <c r="E49" s="92" t="n"/>
      <c r="F49" s="92" t="n"/>
      <c r="G49" s="92" t="n"/>
      <c r="H49" s="92" t="n"/>
      <c r="I49" s="92" t="n"/>
      <c r="J49" s="92" t="n"/>
      <c r="K49" s="92" t="n"/>
      <c r="L49" s="92" t="n"/>
      <c r="M49" s="92" t="n"/>
      <c r="N49" s="92" t="n"/>
      <c r="O49" s="92" t="n"/>
      <c r="P49" s="92" t="n"/>
    </row>
    <row r="50">
      <c r="A50" s="92" t="n"/>
      <c r="B50" s="92" t="n"/>
      <c r="C50" s="92" t="n"/>
      <c r="D50" s="92" t="n"/>
      <c r="E50" s="92" t="n"/>
      <c r="F50" s="92" t="n"/>
      <c r="G50" s="92" t="n"/>
      <c r="H50" s="92" t="n"/>
      <c r="I50" s="92" t="n"/>
      <c r="J50" s="92" t="n"/>
      <c r="K50" s="92" t="n"/>
      <c r="L50" s="92" t="n"/>
      <c r="M50" s="92" t="n"/>
      <c r="N50" s="92" t="n"/>
      <c r="O50" s="92" t="n"/>
      <c r="P50" s="92" t="n"/>
    </row>
    <row r="51">
      <c r="A51" s="92" t="n"/>
      <c r="B51" s="92" t="n"/>
      <c r="C51" s="92" t="n"/>
      <c r="D51" s="92" t="n"/>
      <c r="E51" s="92" t="n"/>
      <c r="F51" s="92" t="n"/>
      <c r="G51" s="92" t="n"/>
      <c r="H51" s="92" t="n"/>
      <c r="I51" s="92" t="n"/>
      <c r="J51" s="92" t="n"/>
      <c r="K51" s="92" t="n"/>
      <c r="L51" s="92" t="n"/>
      <c r="M51" s="92" t="n"/>
      <c r="N51" s="92" t="n"/>
      <c r="O51" s="92" t="n"/>
      <c r="P51" s="92" t="n"/>
    </row>
    <row r="52">
      <c r="A52" s="92" t="n"/>
      <c r="B52" s="92" t="n"/>
      <c r="C52" s="92" t="n"/>
      <c r="D52" s="92" t="n"/>
      <c r="E52" s="92" t="n"/>
      <c r="F52" s="92" t="n"/>
      <c r="G52" s="92" t="n"/>
      <c r="H52" s="92" t="n"/>
      <c r="I52" s="92" t="n"/>
      <c r="J52" s="92" t="n"/>
      <c r="K52" s="92" t="n"/>
      <c r="L52" s="92" t="n"/>
      <c r="M52" s="92" t="n"/>
      <c r="N52" s="92" t="n"/>
      <c r="O52" s="92" t="n"/>
      <c r="P52" s="92" t="n"/>
    </row>
    <row r="53">
      <c r="A53" s="92" t="n"/>
      <c r="B53" s="92" t="n"/>
      <c r="C53" s="92" t="n"/>
      <c r="D53" s="92" t="n"/>
      <c r="E53" s="92" t="n"/>
      <c r="F53" s="92" t="n"/>
      <c r="G53" s="92" t="n"/>
      <c r="H53" s="92" t="n"/>
      <c r="I53" s="92" t="n"/>
      <c r="J53" s="92" t="n"/>
      <c r="K53" s="92" t="n"/>
      <c r="L53" s="92" t="n"/>
      <c r="M53" s="92" t="n"/>
      <c r="N53" s="92" t="n"/>
      <c r="O53" s="92" t="n"/>
      <c r="P53" s="92" t="n"/>
    </row>
    <row r="54">
      <c r="A54" s="92" t="n"/>
      <c r="B54" s="92" t="n"/>
      <c r="C54" s="92" t="n"/>
      <c r="D54" s="92" t="n"/>
      <c r="E54" s="92" t="n"/>
      <c r="F54" s="92" t="n"/>
      <c r="G54" s="92" t="n"/>
      <c r="H54" s="92" t="n"/>
      <c r="I54" s="92" t="n"/>
      <c r="J54" s="92" t="n"/>
      <c r="K54" s="92" t="n"/>
      <c r="L54" s="92" t="n"/>
      <c r="M54" s="92" t="n"/>
      <c r="N54" s="92" t="n"/>
      <c r="O54" s="92" t="n"/>
      <c r="P54" s="92" t="n"/>
    </row>
    <row r="55">
      <c r="A55" s="92" t="n"/>
      <c r="B55" s="92" t="n"/>
      <c r="C55" s="92" t="n"/>
      <c r="D55" s="92" t="n"/>
      <c r="E55" s="92" t="n"/>
      <c r="F55" s="92" t="n"/>
      <c r="G55" s="92" t="n"/>
      <c r="H55" s="92" t="n"/>
      <c r="I55" s="92" t="n"/>
      <c r="J55" s="92" t="n"/>
      <c r="K55" s="92" t="n"/>
      <c r="L55" s="92" t="n"/>
      <c r="M55" s="92" t="n"/>
      <c r="N55" s="92" t="n"/>
      <c r="O55" s="92" t="n"/>
      <c r="P55" s="92" t="n"/>
    </row>
    <row r="56">
      <c r="A56" s="92" t="n"/>
      <c r="B56" s="92" t="n"/>
      <c r="C56" s="92" t="n"/>
      <c r="D56" s="92" t="n"/>
      <c r="E56" s="92" t="n"/>
      <c r="F56" s="92" t="n"/>
      <c r="G56" s="92" t="n"/>
      <c r="H56" s="92" t="n"/>
      <c r="I56" s="92" t="n"/>
      <c r="J56" s="92" t="n"/>
      <c r="K56" s="92" t="n"/>
      <c r="L56" s="92" t="n"/>
      <c r="M56" s="92" t="n"/>
      <c r="N56" s="92" t="n"/>
      <c r="O56" s="92" t="n"/>
      <c r="P56" s="92" t="n"/>
    </row>
    <row r="57">
      <c r="A57" s="92" t="n"/>
      <c r="B57" s="92" t="n"/>
      <c r="C57" s="92" t="n"/>
      <c r="D57" s="92" t="n"/>
      <c r="E57" s="92" t="n"/>
      <c r="F57" s="92" t="n"/>
      <c r="G57" s="92" t="n"/>
      <c r="H57" s="92" t="n"/>
      <c r="I57" s="92" t="n"/>
      <c r="J57" s="92" t="n"/>
      <c r="K57" s="92" t="n"/>
      <c r="L57" s="92" t="n"/>
      <c r="M57" s="92" t="n"/>
      <c r="N57" s="92" t="n"/>
      <c r="O57" s="92" t="n"/>
      <c r="P57" s="92" t="n"/>
    </row>
    <row r="58">
      <c r="A58" s="92" t="n"/>
      <c r="B58" s="92" t="n"/>
      <c r="C58" s="92" t="n"/>
      <c r="D58" s="92" t="n"/>
      <c r="E58" s="92" t="n"/>
      <c r="F58" s="92" t="n"/>
      <c r="G58" s="92" t="n"/>
      <c r="H58" s="92" t="n"/>
      <c r="I58" s="92" t="n"/>
      <c r="J58" s="92" t="n"/>
      <c r="K58" s="92" t="n"/>
      <c r="L58" s="92" t="n"/>
      <c r="M58" s="92" t="n"/>
      <c r="N58" s="92" t="n"/>
      <c r="O58" s="92" t="n"/>
      <c r="P58" s="92" t="n"/>
    </row>
    <row r="59">
      <c r="A59" s="92" t="n"/>
      <c r="B59" s="92" t="n"/>
      <c r="C59" s="92" t="n"/>
      <c r="D59" s="92" t="n"/>
      <c r="E59" s="92" t="n"/>
      <c r="F59" s="92" t="n"/>
      <c r="G59" s="92" t="n"/>
      <c r="H59" s="92" t="n"/>
      <c r="I59" s="92" t="n"/>
      <c r="J59" s="92" t="n"/>
      <c r="K59" s="92" t="n"/>
      <c r="L59" s="92" t="n"/>
      <c r="M59" s="92" t="n"/>
      <c r="N59" s="92" t="n"/>
      <c r="O59" s="92" t="n"/>
      <c r="P59" s="92" t="n"/>
    </row>
    <row r="60">
      <c r="A60" s="92" t="n"/>
      <c r="B60" s="92" t="n"/>
      <c r="C60" s="92" t="n"/>
      <c r="D60" s="92" t="n"/>
      <c r="E60" s="92" t="n"/>
      <c r="F60" s="92" t="n"/>
      <c r="G60" s="92" t="n"/>
      <c r="H60" s="92" t="n"/>
      <c r="I60" s="92" t="n"/>
      <c r="J60" s="92" t="n"/>
      <c r="K60" s="92" t="n"/>
      <c r="L60" s="92" t="n"/>
      <c r="M60" s="92" t="n"/>
      <c r="N60" s="92" t="n"/>
      <c r="O60" s="92" t="n"/>
      <c r="P60" s="92" t="n"/>
    </row>
  </sheetData>
  <mergeCells count="2">
    <mergeCell ref="A1:P1"/>
    <mergeCell ref="A2:P2"/>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施設修繕受付・完了確認テンプレート</dc:title>
  <dc:subject>施設管理の修繕依頼記録</dc:subject>
  <dc:creator>Finite Field</dc:creator>
  <lastModifiedBy>Finite Field</lastModifiedBy>
  <dcterms:created xsi:type="dcterms:W3CDTF">2026-05-05T09:44:11Z</dcterms:created>
  <dcterms:modified xsi:type="dcterms:W3CDTF">2026-05-05T09:44:11Z</dcterms:modified>
</coreProperties>
</file>