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仪表盘" sheetId="1" state="visible" r:id="rId1"/>
    <sheet xmlns:r="http://schemas.openxmlformats.org/officeDocument/2006/relationships" name="JSA评估台账" sheetId="2" state="visible" r:id="rId2"/>
    <sheet xmlns:r="http://schemas.openxmlformats.org/officeDocument/2006/relationships" name="风险矩阵" sheetId="3" state="visible" r:id="rId3"/>
    <sheet xmlns:r="http://schemas.openxmlformats.org/officeDocument/2006/relationships" name="配置与说明" sheetId="4" state="visible" r:id="rId4"/>
    <sheet xmlns:r="http://schemas.openxmlformats.org/officeDocument/2006/relationships" name="作业场景库" sheetId="5" state="visible" r:id="rId5"/>
    <sheet xmlns:r="http://schemas.openxmlformats.org/officeDocument/2006/relationships" name="来源与说明" sheetId="6" state="visible" r:id="rId6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:mm:ss"/>
  </numFmts>
  <fonts count="7">
    <font>
      <name val="Calibri"/>
      <family val="2"/>
      <color theme="1"/>
      <sz val="11"/>
      <scheme val="minor"/>
    </font>
    <font>
      <name val="Carlito"/>
      <b val="1"/>
      <color rgb="00FFFFFF"/>
      <sz val="16"/>
    </font>
    <font>
      <name val="Carlito"/>
      <sz val="11"/>
    </font>
    <font>
      <name val="Carlito"/>
      <b val="1"/>
      <sz val="11"/>
    </font>
    <font>
      <name val="Carlito"/>
      <b val="1"/>
      <color rgb="00FFFFFF"/>
      <sz val="11"/>
    </font>
    <font>
      <name val="Carlito"/>
      <b val="1"/>
      <color rgb="001F4E78"/>
      <sz val="20"/>
    </font>
    <font>
      <name val="Carlito"/>
      <b val="1"/>
      <sz val="14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4CCCC"/>
      </patternFill>
    </fill>
    <fill>
      <patternFill patternType="solid">
        <fgColor rgb="00FCE4D6"/>
      </patternFill>
    </fill>
    <fill>
      <patternFill patternType="solid">
        <fgColor rgb="00DDEBF7"/>
      </patternFill>
    </fill>
    <fill>
      <patternFill patternType="solid">
        <fgColor rgb="00EAF2F8"/>
      </patternFill>
    </fill>
    <fill>
      <patternFill patternType="solid">
        <fgColor rgb="00FFFDF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9" fontId="5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wrapText="1"/>
    </xf>
    <xf numFmtId="0" fontId="2" fillId="6" borderId="1" applyAlignment="1" pivotButton="0" quotePrefix="0" xfId="0">
      <alignment wrapText="1"/>
    </xf>
    <xf numFmtId="9" fontId="2" fillId="6" borderId="1" applyAlignment="1" pivotButton="0" quotePrefix="0" xfId="0">
      <alignment wrapText="1"/>
    </xf>
    <xf numFmtId="0" fontId="2" fillId="0" borderId="1" applyAlignment="1" pivotButton="0" quotePrefix="0" xfId="0">
      <alignment wrapText="1"/>
    </xf>
    <xf numFmtId="9" fontId="2" fillId="0" borderId="1" applyAlignment="1" pivotButton="0" quotePrefix="0" xfId="0">
      <alignment wrapText="1"/>
    </xf>
    <xf numFmtId="0" fontId="2" fillId="7" borderId="1" applyAlignment="1" pivotButton="0" quotePrefix="0" xfId="0">
      <alignment wrapText="1"/>
    </xf>
    <xf numFmtId="9" fontId="2" fillId="7" borderId="1" applyAlignment="1" pivotButton="0" quotePrefix="0" xfId="0">
      <alignment wrapText="1"/>
    </xf>
    <xf numFmtId="0" fontId="2" fillId="3" borderId="1" applyAlignment="1" pivotButton="0" quotePrefix="0" xfId="0">
      <alignment wrapText="1"/>
    </xf>
    <xf numFmtId="9" fontId="2" fillId="3" borderId="1" applyAlignment="1" pivotButton="0" quotePrefix="0" xfId="0">
      <alignment wrapText="1"/>
    </xf>
    <xf numFmtId="0" fontId="2" fillId="8" borderId="1" applyAlignment="1" pivotButton="0" quotePrefix="0" xfId="0">
      <alignment wrapText="1"/>
    </xf>
    <xf numFmtId="9" fontId="2" fillId="8" borderId="1" applyAlignment="1" pivotButton="0" quotePrefix="0" xfId="0">
      <alignment wrapText="1"/>
    </xf>
    <xf numFmtId="0" fontId="4" fillId="4" borderId="1" applyAlignment="1" pivotButton="0" quotePrefix="0" xfId="0">
      <alignment horizontal="center"/>
    </xf>
    <xf numFmtId="0" fontId="2" fillId="5" borderId="1" applyAlignment="1" pivotButton="0" quotePrefix="0" xfId="0">
      <alignment vertical="top" wrapText="1"/>
    </xf>
    <xf numFmtId="0" fontId="3" fillId="3" borderId="1" applyAlignment="1" pivotButton="0" quotePrefix="0" xfId="0">
      <alignment vertical="center" wrapText="1"/>
    </xf>
    <xf numFmtId="0" fontId="3" fillId="8" borderId="1" applyAlignment="1" pivotButton="0" quotePrefix="0" xfId="0">
      <alignment wrapText="1"/>
    </xf>
    <xf numFmtId="164" fontId="3" fillId="8" borderId="1" applyAlignment="1" pivotButton="0" quotePrefix="0" xfId="0">
      <alignment wrapText="1"/>
    </xf>
    <xf numFmtId="164" fontId="2" fillId="0" borderId="1" applyAlignment="1" pivotButton="0" quotePrefix="0" xfId="0">
      <alignment wrapText="1"/>
    </xf>
    <xf numFmtId="0" fontId="4" fillId="4" borderId="1" applyAlignment="1" pivotButton="0" quotePrefix="0" xfId="0">
      <alignment horizontal="center" vertical="center" wrapText="1"/>
    </xf>
    <xf numFmtId="0" fontId="2" fillId="9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164" fontId="2" fillId="10" borderId="1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2" fillId="8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2" fillId="7" borderId="1" applyAlignment="1" pivotButton="0" quotePrefix="0" xfId="0">
      <alignment vertical="center" wrapText="1"/>
    </xf>
    <xf numFmtId="0" fontId="2" fillId="6" borderId="1" applyAlignment="1" pivotButton="0" quotePrefix="0" xfId="0">
      <alignment vertical="center" wrapText="1"/>
    </xf>
    <xf numFmtId="0" fontId="4" fillId="4" borderId="1" applyAlignment="1" pivotButton="0" quotePrefix="0" xfId="0">
      <alignment horizontal="center" vertical="top" wrapText="1"/>
    </xf>
    <xf numFmtId="0" fontId="3" fillId="8" borderId="1" pivotButton="0" quotePrefix="0" xfId="0"/>
    <xf numFmtId="0" fontId="2" fillId="8" borderId="1" applyAlignment="1" pivotButton="0" quotePrefix="0" xfId="0">
      <alignment vertical="top" wrapText="1"/>
    </xf>
    <xf numFmtId="0" fontId="2" fillId="0" borderId="1" applyAlignment="1" pivotButton="0" quotePrefix="0" xfId="0">
      <alignment horizontal="center" vertical="top" wrapText="1"/>
    </xf>
    <xf numFmtId="0" fontId="2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0" fontId="3" fillId="8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4" customWidth="1" min="4" max="4"/>
    <col width="4" customWidth="1" min="5" max="5"/>
    <col width="18" customWidth="1" min="6" max="6"/>
    <col width="12" customWidth="1" min="7" max="7"/>
    <col width="12" customWidth="1" min="8" max="8"/>
    <col width="4" customWidth="1" min="9" max="9"/>
    <col width="18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30" customHeight="1">
      <c r="A1" s="1" t="inlineStr">
        <is>
          <t>施工现场危险源辨识与风险评估矩阵｜仪表盘</t>
        </is>
      </c>
    </row>
    <row r="2">
      <c r="A2" s="2" t="inlineStr">
        <is>
          <t>数据来源：《JSA评估台账》。填写台账后，风险等级、逾期、关闭率和业务场景统计会自动更新。</t>
        </is>
      </c>
    </row>
    <row r="3">
      <c r="A3" s="3" t="inlineStr">
        <is>
          <t>总危险源/作业步骤数</t>
        </is>
      </c>
      <c r="D3" s="3" t="inlineStr">
        <is>
          <t>残余重大/较大风险</t>
        </is>
      </c>
      <c r="G3" s="3" t="inlineStr">
        <is>
          <t>逾期未关闭项</t>
        </is>
      </c>
      <c r="J3" s="3" t="inlineStr">
        <is>
          <t>关闭率</t>
        </is>
      </c>
    </row>
    <row r="4">
      <c r="A4" s="4">
        <f>COUNTA('JSA评估台账'!$D$7:$D$256)</f>
        <v/>
      </c>
      <c r="D4" s="4">
        <f>COUNTIF('JSA评估台账'!$V$7:$V$256,"重大风险")+COUNTIF('JSA评估台账'!$V$7:$V$256,"较大风险")</f>
        <v/>
      </c>
      <c r="G4" s="4">
        <f>COUNTIFS('JSA评估台账'!$D$7:$D$256,"&lt;&gt;",'JSA评估台账'!$Y$7:$Y$256,"&lt;"&amp;TODAY(),'JSA评估台账'!$Z$7:$Z$256,"&lt;&gt;已关闭")</f>
        <v/>
      </c>
      <c r="J4" s="5">
        <f>IFERROR(COUNTIF('JSA评估台账'!$Z$7:$Z$256,"已关闭")/COUNTA('JSA评估台账'!$D$7:$D$256),0)</f>
        <v/>
      </c>
    </row>
    <row r="5"/>
    <row r="6"/>
    <row r="7"/>
    <row r="8">
      <c r="A8" s="6" t="inlineStr">
        <is>
          <t>风险等级</t>
        </is>
      </c>
      <c r="B8" s="6" t="inlineStr">
        <is>
          <t>初始风险数量</t>
        </is>
      </c>
      <c r="C8" s="6" t="inlineStr">
        <is>
          <t>残余风险数量</t>
        </is>
      </c>
      <c r="D8" s="6" t="inlineStr">
        <is>
          <t>残余占比</t>
        </is>
      </c>
      <c r="F8" s="6" t="inlineStr">
        <is>
          <t>状态</t>
        </is>
      </c>
      <c r="G8" s="6" t="inlineStr">
        <is>
          <t>数量</t>
        </is>
      </c>
      <c r="H8" s="6" t="inlineStr">
        <is>
          <t>占比</t>
        </is>
      </c>
    </row>
    <row r="9">
      <c r="A9" s="7" t="inlineStr">
        <is>
          <t>重大风险</t>
        </is>
      </c>
      <c r="B9" s="7">
        <f>COUNTIF('JSA评估台账'!$P$7:$P$256,A9)</f>
        <v/>
      </c>
      <c r="C9" s="7">
        <f>COUNTIF('JSA评估台账'!$V$7:$V$256,A9)</f>
        <v/>
      </c>
      <c r="D9" s="8">
        <f>IFERROR(C9/COUNTA('JSA评估台账'!$D$7:$D$256),0)</f>
        <v/>
      </c>
      <c r="F9" s="9" t="inlineStr">
        <is>
          <t>待评估</t>
        </is>
      </c>
      <c r="G9" s="9">
        <f>COUNTIF('JSA评估台账'!$Z$7:$Z$256,F9)</f>
        <v/>
      </c>
      <c r="H9" s="10">
        <f>IFERROR(G9/COUNTA('JSA评估台账'!$D$7:$D$256),0)</f>
        <v/>
      </c>
    </row>
    <row r="10">
      <c r="A10" s="11" t="inlineStr">
        <is>
          <t>较大风险</t>
        </is>
      </c>
      <c r="B10" s="11">
        <f>COUNTIF('JSA评估台账'!$P$7:$P$256,A10)</f>
        <v/>
      </c>
      <c r="C10" s="11">
        <f>COUNTIF('JSA评估台账'!$V$7:$V$256,A10)</f>
        <v/>
      </c>
      <c r="D10" s="12">
        <f>IFERROR(C10/COUNTA('JSA评估台账'!$D$7:$D$256),0)</f>
        <v/>
      </c>
      <c r="F10" s="9" t="inlineStr">
        <is>
          <t>整改中</t>
        </is>
      </c>
      <c r="G10" s="9">
        <f>COUNTIF('JSA评估台账'!$Z$7:$Z$256,F10)</f>
        <v/>
      </c>
      <c r="H10" s="10">
        <f>IFERROR(G10/COUNTA('JSA评估台账'!$D$7:$D$256),0)</f>
        <v/>
      </c>
    </row>
    <row r="11">
      <c r="A11" s="13" t="inlineStr">
        <is>
          <t>一般风险</t>
        </is>
      </c>
      <c r="B11" s="13">
        <f>COUNTIF('JSA评估台账'!$P$7:$P$256,A11)</f>
        <v/>
      </c>
      <c r="C11" s="13">
        <f>COUNTIF('JSA评估台账'!$V$7:$V$256,A11)</f>
        <v/>
      </c>
      <c r="D11" s="14">
        <f>IFERROR(C11/COUNTA('JSA评估台账'!$D$7:$D$256),0)</f>
        <v/>
      </c>
      <c r="F11" s="9" t="inlineStr">
        <is>
          <t>待复评</t>
        </is>
      </c>
      <c r="G11" s="9">
        <f>COUNTIF('JSA评估台账'!$Z$7:$Z$256,F11)</f>
        <v/>
      </c>
      <c r="H11" s="10">
        <f>IFERROR(G11/COUNTA('JSA评估台账'!$D$7:$D$256),0)</f>
        <v/>
      </c>
    </row>
    <row r="12">
      <c r="A12" s="15" t="inlineStr">
        <is>
          <t>低风险</t>
        </is>
      </c>
      <c r="B12" s="15">
        <f>COUNTIF('JSA评估台账'!$P$7:$P$256,A12)</f>
        <v/>
      </c>
      <c r="C12" s="15">
        <f>COUNTIF('JSA评估台账'!$V$7:$V$256,A12)</f>
        <v/>
      </c>
      <c r="D12" s="16">
        <f>IFERROR(C12/COUNTA('JSA评估台账'!$D$7:$D$256),0)</f>
        <v/>
      </c>
      <c r="F12" s="9" t="inlineStr">
        <is>
          <t>已关闭</t>
        </is>
      </c>
      <c r="G12" s="9">
        <f>COUNTIF('JSA评估台账'!$Z$7:$Z$256,F12)</f>
        <v/>
      </c>
      <c r="H12" s="10">
        <f>IFERROR(G12/COUNTA('JSA评估台账'!$D$7:$D$256),0)</f>
        <v/>
      </c>
    </row>
    <row r="13">
      <c r="A13" s="9" t="n"/>
      <c r="B13" s="9" t="n"/>
      <c r="C13" s="9" t="n"/>
      <c r="D13" s="9" t="n"/>
      <c r="F13" s="9" t="inlineStr">
        <is>
          <t>暂停作业</t>
        </is>
      </c>
      <c r="G13" s="9">
        <f>COUNTIF('JSA评估台账'!$Z$7:$Z$256,F13)</f>
        <v/>
      </c>
      <c r="H13" s="10">
        <f>IFERROR(G13/COUNTA('JSA评估台账'!$D$7:$D$256),0)</f>
        <v/>
      </c>
    </row>
    <row r="14">
      <c r="A14" s="9" t="n"/>
      <c r="B14" s="9" t="n"/>
      <c r="C14" s="9" t="n"/>
      <c r="D14" s="9" t="n"/>
      <c r="F14" s="9" t="inlineStr">
        <is>
          <t>已转移</t>
        </is>
      </c>
      <c r="G14" s="9">
        <f>COUNTIF('JSA评估台账'!$Z$7:$Z$256,F14)</f>
        <v/>
      </c>
      <c r="H14" s="10">
        <f>IFERROR(G14/COUNTA('JSA评估台账'!$D$7:$D$256),0)</f>
        <v/>
      </c>
    </row>
    <row r="15">
      <c r="A15" s="9" t="n"/>
      <c r="B15" s="9" t="n"/>
      <c r="C15" s="9" t="n"/>
      <c r="D15" s="9" t="n"/>
      <c r="F15" s="9" t="inlineStr">
        <is>
          <t>不适用</t>
        </is>
      </c>
      <c r="G15" s="9">
        <f>COUNTIF('JSA评估台账'!$Z$7:$Z$256,F15)</f>
        <v/>
      </c>
      <c r="H15" s="10">
        <f>IFERROR(G15/COUNTA('JSA评估台账'!$D$7:$D$256),0)</f>
        <v/>
      </c>
    </row>
    <row r="16">
      <c r="A16" s="9" t="n"/>
      <c r="B16" s="9" t="n"/>
      <c r="C16" s="9" t="n"/>
      <c r="D16" s="9" t="n"/>
    </row>
    <row r="17">
      <c r="A17" s="6" t="inlineStr">
        <is>
          <t>业务场景</t>
        </is>
      </c>
      <c r="B17" s="6" t="inlineStr">
        <is>
          <t>登记数量</t>
        </is>
      </c>
      <c r="C17" s="6" t="inlineStr">
        <is>
          <t>残余重大/较大</t>
        </is>
      </c>
      <c r="D17" s="6" t="inlineStr">
        <is>
          <t>高风险占比</t>
        </is>
      </c>
    </row>
    <row r="18">
      <c r="A18" s="9" t="inlineStr">
        <is>
          <t>土方开挖</t>
        </is>
      </c>
      <c r="B18" s="9">
        <f>COUNTIF('JSA评估台账'!$D$7:$D$256,A18)</f>
        <v/>
      </c>
      <c r="C18" s="9">
        <f>COUNTIFS('JSA评估台账'!$D$7:$D$256,A18,'JSA评估台账'!$V$7:$V$256,"重大风险")+COUNTIFS('JSA评估台账'!$D$7:$D$256,A18,'JSA评估台账'!$V$7:$V$256,"较大风险")</f>
        <v/>
      </c>
      <c r="D18" s="10">
        <f>IFERROR(C18/B18,0)</f>
        <v/>
      </c>
      <c r="F18" s="17" t="inlineStr">
        <is>
          <t>关注清单</t>
        </is>
      </c>
      <c r="G18" s="17" t="inlineStr">
        <is>
          <t>筛选逻辑</t>
        </is>
      </c>
      <c r="H18" s="17" t="inlineStr">
        <is>
          <t>说明</t>
        </is>
      </c>
      <c r="I18" s="17" t="n"/>
      <c r="J18" s="17" t="n"/>
      <c r="K18" s="17" t="n"/>
      <c r="L18" s="17" t="n"/>
      <c r="M18" s="17" t="n"/>
      <c r="N18" s="17" t="n"/>
    </row>
    <row r="19">
      <c r="A19" s="9" t="inlineStr">
        <is>
          <t>深基坑支护/降水</t>
        </is>
      </c>
      <c r="B19" s="9">
        <f>COUNTIF('JSA评估台账'!$D$7:$D$256,A19)</f>
        <v/>
      </c>
      <c r="C19" s="9">
        <f>COUNTIFS('JSA评估台账'!$D$7:$D$256,A19,'JSA评估台账'!$V$7:$V$256,"重大风险")+COUNTIFS('JSA评估台账'!$D$7:$D$256,A19,'JSA评估台账'!$V$7:$V$256,"较大风险")</f>
        <v/>
      </c>
      <c r="D19" s="10">
        <f>IFERROR(C19/B19,0)</f>
        <v/>
      </c>
      <c r="F19" s="18" t="inlineStr">
        <is>
          <t>建议优先查看《JSA评估台账》中：
1）残余风险等级为“重大风险/较大风险”的行；
2）计划完成日期已逾期且状态不是“已关闭”的行；
3）初始风险为重大，但残余风险仍未降至一般或低风险的行。</t>
        </is>
      </c>
    </row>
    <row r="20">
      <c r="A20" s="9" t="inlineStr">
        <is>
          <t>模板支撑/混凝土浇筑</t>
        </is>
      </c>
      <c r="B20" s="9">
        <f>COUNTIF('JSA评估台账'!$D$7:$D$256,A20)</f>
        <v/>
      </c>
      <c r="C20" s="9">
        <f>COUNTIFS('JSA评估台账'!$D$7:$D$256,A20,'JSA评估台账'!$V$7:$V$256,"重大风险")+COUNTIFS('JSA评估台账'!$D$7:$D$256,A20,'JSA评估台账'!$V$7:$V$256,"较大风险")</f>
        <v/>
      </c>
      <c r="D20" s="10">
        <f>IFERROR(C20/B20,0)</f>
        <v/>
      </c>
    </row>
    <row r="21">
      <c r="A21" s="9" t="inlineStr">
        <is>
          <t>脚手架搭设/拆除</t>
        </is>
      </c>
      <c r="B21" s="9">
        <f>COUNTIF('JSA评估台账'!$D$7:$D$256,A21)</f>
        <v/>
      </c>
      <c r="C21" s="9">
        <f>COUNTIFS('JSA评估台账'!$D$7:$D$256,A21,'JSA评估台账'!$V$7:$V$256,"重大风险")+COUNTIFS('JSA评估台账'!$D$7:$D$256,A21,'JSA评估台账'!$V$7:$V$256,"较大风险")</f>
        <v/>
      </c>
      <c r="D21" s="10">
        <f>IFERROR(C21/B21,0)</f>
        <v/>
      </c>
    </row>
    <row r="22">
      <c r="A22" s="9" t="inlineStr">
        <is>
          <t>高处作业/临边洞口</t>
        </is>
      </c>
      <c r="B22" s="9">
        <f>COUNTIF('JSA评估台账'!$D$7:$D$256,A22)</f>
        <v/>
      </c>
      <c r="C22" s="9">
        <f>COUNTIFS('JSA评估台账'!$D$7:$D$256,A22,'JSA评估台账'!$V$7:$V$256,"重大风险")+COUNTIFS('JSA评估台账'!$D$7:$D$256,A22,'JSA评估台账'!$V$7:$V$256,"较大风险")</f>
        <v/>
      </c>
      <c r="D22" s="10">
        <f>IFERROR(C22/B22,0)</f>
        <v/>
      </c>
    </row>
    <row r="23">
      <c r="A23" s="9" t="inlineStr">
        <is>
          <t>起重吊装/塔吊作业</t>
        </is>
      </c>
      <c r="B23" s="9">
        <f>COUNTIF('JSA评估台账'!$D$7:$D$256,A23)</f>
        <v/>
      </c>
      <c r="C23" s="9">
        <f>COUNTIFS('JSA评估台账'!$D$7:$D$256,A23,'JSA评估台账'!$V$7:$V$256,"重大风险")+COUNTIFS('JSA评估台账'!$D$7:$D$256,A23,'JSA评估台账'!$V$7:$V$256,"较大风险")</f>
        <v/>
      </c>
      <c r="D23" s="10">
        <f>IFERROR(C23/B23,0)</f>
        <v/>
      </c>
    </row>
    <row r="24">
      <c r="A24" s="9" t="inlineStr">
        <is>
          <t>钢结构安装</t>
        </is>
      </c>
      <c r="B24" s="9">
        <f>COUNTIF('JSA评估台账'!$D$7:$D$256,A24)</f>
        <v/>
      </c>
      <c r="C24" s="9">
        <f>COUNTIFS('JSA评估台账'!$D$7:$D$256,A24,'JSA评估台账'!$V$7:$V$256,"重大风险")+COUNTIFS('JSA评估台账'!$D$7:$D$256,A24,'JSA评估台账'!$V$7:$V$256,"较大风险")</f>
        <v/>
      </c>
      <c r="D24" s="10">
        <f>IFERROR(C24/B24,0)</f>
        <v/>
      </c>
    </row>
    <row r="25">
      <c r="A25" s="9" t="inlineStr">
        <is>
          <t>临时用电</t>
        </is>
      </c>
      <c r="B25" s="9">
        <f>COUNTIF('JSA评估台账'!$D$7:$D$256,A25)</f>
        <v/>
      </c>
      <c r="C25" s="9">
        <f>COUNTIFS('JSA评估台账'!$D$7:$D$256,A25,'JSA评估台账'!$V$7:$V$256,"重大风险")+COUNTIFS('JSA评估台账'!$D$7:$D$256,A25,'JSA评估台账'!$V$7:$V$256,"较大风险")</f>
        <v/>
      </c>
      <c r="D25" s="10">
        <f>IFERROR(C25/B25,0)</f>
        <v/>
      </c>
    </row>
    <row r="26">
      <c r="A26" s="9" t="inlineStr">
        <is>
          <t>动火作业/焊接切割</t>
        </is>
      </c>
      <c r="B26" s="9">
        <f>COUNTIF('JSA评估台账'!$D$7:$D$256,A26)</f>
        <v/>
      </c>
      <c r="C26" s="9">
        <f>COUNTIFS('JSA评估台账'!$D$7:$D$256,A26,'JSA评估台账'!$V$7:$V$256,"重大风险")+COUNTIFS('JSA评估台账'!$D$7:$D$256,A26,'JSA评估台账'!$V$7:$V$256,"较大风险")</f>
        <v/>
      </c>
      <c r="D26" s="10">
        <f>IFERROR(C26/B26,0)</f>
        <v/>
      </c>
    </row>
    <row r="27">
      <c r="A27" s="9" t="inlineStr">
        <is>
          <t>施工机械/设备维修</t>
        </is>
      </c>
      <c r="B27" s="9">
        <f>COUNTIF('JSA评估台账'!$D$7:$D$256,A27)</f>
        <v/>
      </c>
      <c r="C27" s="9">
        <f>COUNTIFS('JSA评估台账'!$D$7:$D$256,A27,'JSA评估台账'!$V$7:$V$256,"重大风险")+COUNTIFS('JSA评估台账'!$D$7:$D$256,A27,'JSA评估台账'!$V$7:$V$256,"较大风险")</f>
        <v/>
      </c>
      <c r="D27" s="10">
        <f>IFERROR(C27/B27,0)</f>
        <v/>
      </c>
    </row>
    <row r="28">
      <c r="A28" s="9" t="inlineStr">
        <is>
          <t>车辆运输/倒车</t>
        </is>
      </c>
      <c r="B28" s="9">
        <f>COUNTIF('JSA评估台账'!$D$7:$D$256,A28)</f>
        <v/>
      </c>
      <c r="C28" s="9">
        <f>COUNTIFS('JSA评估台账'!$D$7:$D$256,A28,'JSA评估台账'!$V$7:$V$256,"重大风险")+COUNTIFS('JSA评估台账'!$D$7:$D$256,A28,'JSA评估台账'!$V$7:$V$256,"较大风险")</f>
        <v/>
      </c>
      <c r="D28" s="10">
        <f>IFERROR(C28/B28,0)</f>
        <v/>
      </c>
    </row>
    <row r="29">
      <c r="A29" s="9" t="inlineStr">
        <is>
          <t>有限空间</t>
        </is>
      </c>
      <c r="B29" s="9">
        <f>COUNTIF('JSA评估台账'!$D$7:$D$256,A29)</f>
        <v/>
      </c>
      <c r="C29" s="9">
        <f>COUNTIFS('JSA评估台账'!$D$7:$D$256,A29,'JSA评估台账'!$V$7:$V$256,"重大风险")+COUNTIFS('JSA评估台账'!$D$7:$D$256,A29,'JSA评估台账'!$V$7:$V$256,"较大风险")</f>
        <v/>
      </c>
      <c r="D29" s="10">
        <f>IFERROR(C29/B29,0)</f>
        <v/>
      </c>
    </row>
    <row r="30">
      <c r="A30" s="9" t="inlineStr">
        <is>
          <t>易燃易爆/消防</t>
        </is>
      </c>
      <c r="B30" s="9">
        <f>COUNTIF('JSA评估台账'!$D$7:$D$256,A30)</f>
        <v/>
      </c>
      <c r="C30" s="9">
        <f>COUNTIFS('JSA评估台账'!$D$7:$D$256,A30,'JSA评估台账'!$V$7:$V$256,"重大风险")+COUNTIFS('JSA评估台账'!$D$7:$D$256,A30,'JSA评估台账'!$V$7:$V$256,"较大风险")</f>
        <v/>
      </c>
      <c r="D30" s="10">
        <f>IFERROR(C30/B30,0)</f>
        <v/>
      </c>
    </row>
    <row r="31">
      <c r="A31" s="9" t="inlineStr">
        <is>
          <t>交叉作业</t>
        </is>
      </c>
      <c r="B31" s="9">
        <f>COUNTIF('JSA评估台账'!$D$7:$D$256,A31)</f>
        <v/>
      </c>
      <c r="C31" s="9">
        <f>COUNTIFS('JSA评估台账'!$D$7:$D$256,A31,'JSA评估台账'!$V$7:$V$256,"重大风险")+COUNTIFS('JSA评估台账'!$D$7:$D$256,A31,'JSA评估台账'!$V$7:$V$256,"较大风险")</f>
        <v/>
      </c>
      <c r="D31" s="10">
        <f>IFERROR(C31/B31,0)</f>
        <v/>
      </c>
    </row>
    <row r="32">
      <c r="A32" s="9" t="inlineStr">
        <is>
          <t>夜间施工</t>
        </is>
      </c>
      <c r="B32" s="9">
        <f>COUNTIF('JSA评估台账'!$D$7:$D$256,A32)</f>
        <v/>
      </c>
      <c r="C32" s="9">
        <f>COUNTIFS('JSA评估台账'!$D$7:$D$256,A32,'JSA评估台账'!$V$7:$V$256,"重大风险")+COUNTIFS('JSA评估台账'!$D$7:$D$256,A32,'JSA评估台账'!$V$7:$V$256,"较大风险")</f>
        <v/>
      </c>
      <c r="D32" s="10">
        <f>IFERROR(C32/B32,0)</f>
        <v/>
      </c>
    </row>
    <row r="33">
      <c r="A33" s="9" t="inlineStr">
        <is>
          <t>装饰装修</t>
        </is>
      </c>
      <c r="B33" s="9">
        <f>COUNTIF('JSA评估台账'!$D$7:$D$256,A33)</f>
        <v/>
      </c>
      <c r="C33" s="9">
        <f>COUNTIFS('JSA评估台账'!$D$7:$D$256,A33,'JSA评估台账'!$V$7:$V$256,"重大风险")+COUNTIFS('JSA评估台账'!$D$7:$D$256,A33,'JSA评估台账'!$V$7:$V$256,"较大风险")</f>
        <v/>
      </c>
      <c r="D33" s="10">
        <f>IFERROR(C33/B33,0)</f>
        <v/>
      </c>
    </row>
    <row r="34">
      <c r="A34" s="9" t="inlineStr">
        <is>
          <t>防汛防台/极端天气</t>
        </is>
      </c>
      <c r="B34" s="9">
        <f>COUNTIF('JSA评估台账'!$D$7:$D$256,A34)</f>
        <v/>
      </c>
      <c r="C34" s="9">
        <f>COUNTIFS('JSA评估台账'!$D$7:$D$256,A34,'JSA评估台账'!$V$7:$V$256,"重大风险")+COUNTIFS('JSA评估台账'!$D$7:$D$256,A34,'JSA评估台账'!$V$7:$V$256,"较大风险")</f>
        <v/>
      </c>
      <c r="D34" s="10">
        <f>IFERROR(C34/B34,0)</f>
        <v/>
      </c>
    </row>
    <row r="35">
      <c r="A35" s="9" t="inlineStr">
        <is>
          <t>临设/生活区</t>
        </is>
      </c>
      <c r="B35" s="9">
        <f>COUNTIF('JSA评估台账'!$D$7:$D$256,A35)</f>
        <v/>
      </c>
      <c r="C35" s="9">
        <f>COUNTIFS('JSA评估台账'!$D$7:$D$256,A35,'JSA评估台账'!$V$7:$V$256,"重大风险")+COUNTIFS('JSA评估台账'!$D$7:$D$256,A35,'JSA评估台账'!$V$7:$V$256,"较大风险")</f>
        <v/>
      </c>
      <c r="D35" s="10">
        <f>IFERROR(C35/B35,0)</f>
        <v/>
      </c>
    </row>
    <row r="36">
      <c r="A36" s="9" t="inlineStr">
        <is>
          <t>市政道路/交通导改</t>
        </is>
      </c>
      <c r="B36" s="9">
        <f>COUNTIF('JSA评估台账'!$D$7:$D$256,A36)</f>
        <v/>
      </c>
      <c r="C36" s="9">
        <f>COUNTIFS('JSA评估台账'!$D$7:$D$256,A36,'JSA评估台账'!$V$7:$V$256,"重大风险")+COUNTIFS('JSA评估台账'!$D$7:$D$256,A36,'JSA评估台账'!$V$7:$V$256,"较大风险")</f>
        <v/>
      </c>
      <c r="D36" s="10">
        <f>IFERROR(C36/B36,0)</f>
        <v/>
      </c>
    </row>
    <row r="37">
      <c r="A37" s="9" t="inlineStr">
        <is>
          <t>隧道/地下工程</t>
        </is>
      </c>
      <c r="B37" s="9">
        <f>COUNTIF('JSA评估台账'!$D$7:$D$256,A37)</f>
        <v/>
      </c>
      <c r="C37" s="9">
        <f>COUNTIFS('JSA评估台账'!$D$7:$D$256,A37,'JSA评估台账'!$V$7:$V$256,"重大风险")+COUNTIFS('JSA评估台账'!$D$7:$D$256,A37,'JSA评估台账'!$V$7:$V$256,"较大风险")</f>
        <v/>
      </c>
      <c r="D37" s="10">
        <f>IFERROR(C37/B37,0)</f>
        <v/>
      </c>
    </row>
    <row r="38">
      <c r="A38" s="9" t="inlineStr">
        <is>
          <t>拆除作业</t>
        </is>
      </c>
      <c r="B38" s="9">
        <f>COUNTIF('JSA评估台账'!$D$7:$D$256,A38)</f>
        <v/>
      </c>
      <c r="C38" s="9">
        <f>COUNTIFS('JSA评估台账'!$D$7:$D$256,A38,'JSA评估台账'!$V$7:$V$256,"重大风险")+COUNTIFS('JSA评估台账'!$D$7:$D$256,A38,'JSA评估台账'!$V$7:$V$256,"较大风险")</f>
        <v/>
      </c>
      <c r="D38" s="10">
        <f>IFERROR(C38/B38,0)</f>
        <v/>
      </c>
    </row>
    <row r="39">
      <c r="A39" s="9" t="inlineStr">
        <is>
          <t>防水/涂装作业</t>
        </is>
      </c>
      <c r="B39" s="9">
        <f>COUNTIF('JSA评估台账'!$D$7:$D$256,A39)</f>
        <v/>
      </c>
      <c r="C39" s="9">
        <f>COUNTIFS('JSA评估台账'!$D$7:$D$256,A39,'JSA评估台账'!$V$7:$V$256,"重大风险")+COUNTIFS('JSA评估台账'!$D$7:$D$256,A39,'JSA评估台账'!$V$7:$V$256,"较大风险")</f>
        <v/>
      </c>
      <c r="D39" s="10">
        <f>IFERROR(C39/B39,0)</f>
        <v/>
      </c>
    </row>
  </sheetData>
  <mergeCells count="11">
    <mergeCell ref="A2:N2"/>
    <mergeCell ref="F19:N22"/>
    <mergeCell ref="D3:F3"/>
    <mergeCell ref="A3:C3"/>
    <mergeCell ref="A4:C5"/>
    <mergeCell ref="G3:I3"/>
    <mergeCell ref="D4:F5"/>
    <mergeCell ref="G4:I5"/>
    <mergeCell ref="J3:L3"/>
    <mergeCell ref="J4:L5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D16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2" customWidth="1" min="4" max="4"/>
    <col width="24" customWidth="1" min="5" max="5"/>
    <col width="24" customWidth="1" min="6" max="6"/>
    <col width="22" customWidth="1" min="7" max="7"/>
    <col width="24" customWidth="1" min="8" max="8"/>
    <col width="16" customWidth="1" min="9" max="9"/>
    <col width="36" customWidth="1" min="10" max="10"/>
    <col width="18" customWidth="1" min="11" max="11"/>
    <col width="40" customWidth="1" min="12" max="12"/>
    <col width="12" customWidth="1" min="13" max="13"/>
    <col width="12" customWidth="1" min="14" max="14"/>
    <col width="12" customWidth="1" min="15" max="15"/>
    <col width="14" customWidth="1" min="16" max="16"/>
    <col width="18" customWidth="1" min="17" max="17"/>
    <col width="46" customWidth="1" min="18" max="18"/>
    <col width="12" customWidth="1" min="19" max="19"/>
    <col width="12" customWidth="1" min="20" max="20"/>
    <col width="12" customWidth="1" min="21" max="21"/>
    <col width="14" customWidth="1" min="22" max="22"/>
    <col width="18" customWidth="1" min="23" max="23"/>
    <col width="20" customWidth="1" min="24" max="24"/>
    <col width="16" customWidth="1" min="25" max="25"/>
    <col width="14" customWidth="1" min="26" max="26"/>
    <col width="16" customWidth="1" min="27" max="27"/>
    <col width="34" customWidth="1" min="28" max="28"/>
    <col width="18" customWidth="1" min="29" max="29"/>
    <col width="14" customWidth="1" min="30" max="30"/>
  </cols>
  <sheetData>
    <row r="1" ht="28" customHeight="1">
      <c r="A1" s="1" t="inlineStr">
        <is>
          <t>施工现场危险源辨识与风险评估矩阵（JSA 台账模板）</t>
        </is>
      </c>
    </row>
    <row r="2" ht="32" customHeight="1">
      <c r="A2" s="19" t="inlineStr">
        <is>
          <t>适用范围：房建、市政、安装、装饰、维保、临设和多公司项目；可通过《配置与说明》调整业务场景、风险阈值、状态和事故类型。黄色单元格为建议用户重点填写/选择的输入项。</t>
        </is>
      </c>
    </row>
    <row r="3"/>
    <row r="4">
      <c r="A4" s="20" t="inlineStr">
        <is>
          <t>公司/项目单位</t>
        </is>
      </c>
      <c r="B4" s="9" t="n"/>
      <c r="C4" s="20" t="inlineStr">
        <is>
          <t>项目/标段</t>
        </is>
      </c>
      <c r="D4" s="9" t="n"/>
      <c r="E4" s="21" t="inlineStr">
        <is>
          <t>评估日期</t>
        </is>
      </c>
      <c r="F4" s="22" t="n"/>
      <c r="G4" s="20" t="inlineStr">
        <is>
          <t>评估负责人</t>
        </is>
      </c>
      <c r="H4" s="9" t="n"/>
    </row>
    <row r="5">
      <c r="A5" s="20" t="inlineStr">
        <is>
          <t>施工区域/楼栋</t>
        </is>
      </c>
      <c r="B5" s="9" t="n"/>
      <c r="C5" s="20" t="inlineStr">
        <is>
          <t>专业/分包</t>
        </is>
      </c>
      <c r="D5" s="9" t="n"/>
      <c r="E5" s="20" t="inlineStr">
        <is>
          <t>JSA编号</t>
        </is>
      </c>
      <c r="F5" s="9" t="n"/>
      <c r="G5" s="20" t="inlineStr">
        <is>
          <t>版本</t>
        </is>
      </c>
      <c r="H5" s="9" t="inlineStr">
        <is>
          <t>V1.0</t>
        </is>
      </c>
    </row>
    <row r="6" ht="36" customHeight="1">
      <c r="A6" s="23" t="inlineStr">
        <is>
          <t>编号</t>
        </is>
      </c>
      <c r="B6" s="23" t="inlineStr">
        <is>
          <t>公司/项目单位</t>
        </is>
      </c>
      <c r="C6" s="23" t="inlineStr">
        <is>
          <t>项目/标段</t>
        </is>
      </c>
      <c r="D6" s="23" t="inlineStr">
        <is>
          <t>业务场景</t>
        </is>
      </c>
      <c r="E6" s="23" t="inlineStr">
        <is>
          <t>作业活动</t>
        </is>
      </c>
      <c r="F6" s="23" t="inlineStr">
        <is>
          <t>作业步骤</t>
        </is>
      </c>
      <c r="G6" s="23" t="inlineStr">
        <is>
          <t>施工区域/位置</t>
        </is>
      </c>
      <c r="H6" s="23" t="inlineStr">
        <is>
          <t>设备/材料</t>
        </is>
      </c>
      <c r="I6" s="23" t="inlineStr">
        <is>
          <t>危险源类别</t>
        </is>
      </c>
      <c r="J6" s="23" t="inlineStr">
        <is>
          <t>危险源描述</t>
        </is>
      </c>
      <c r="K6" s="23" t="inlineStr">
        <is>
          <t>可能事故类型</t>
        </is>
      </c>
      <c r="L6" s="23" t="inlineStr">
        <is>
          <t>现有控制措施</t>
        </is>
      </c>
      <c r="M6" s="23" t="inlineStr">
        <is>
          <t>初始可能性L</t>
        </is>
      </c>
      <c r="N6" s="23" t="inlineStr">
        <is>
          <t>初始严重度S</t>
        </is>
      </c>
      <c r="O6" s="23" t="inlineStr">
        <is>
          <t>初始风险值R</t>
        </is>
      </c>
      <c r="P6" s="23" t="inlineStr">
        <is>
          <t>初始风险等级</t>
        </is>
      </c>
      <c r="Q6" s="23" t="inlineStr">
        <is>
          <t>初始管控层级</t>
        </is>
      </c>
      <c r="R6" s="23" t="inlineStr">
        <is>
          <t>补充控制措施</t>
        </is>
      </c>
      <c r="S6" s="23" t="inlineStr">
        <is>
          <t>残余可能性L</t>
        </is>
      </c>
      <c r="T6" s="23" t="inlineStr">
        <is>
          <t>残余严重度S</t>
        </is>
      </c>
      <c r="U6" s="23" t="inlineStr">
        <is>
          <t>残余风险值R</t>
        </is>
      </c>
      <c r="V6" s="23" t="inlineStr">
        <is>
          <t>残余风险等级</t>
        </is>
      </c>
      <c r="W6" s="23" t="inlineStr">
        <is>
          <t>残余管控层级</t>
        </is>
      </c>
      <c r="X6" s="23" t="inlineStr">
        <is>
          <t>责任部门/责任人</t>
        </is>
      </c>
      <c r="Y6" s="23" t="inlineStr">
        <is>
          <t>计划完成日期</t>
        </is>
      </c>
      <c r="Z6" s="23" t="inlineStr">
        <is>
          <t>状态</t>
        </is>
      </c>
      <c r="AA6" s="23" t="inlineStr">
        <is>
          <t>复评日期</t>
        </is>
      </c>
      <c r="AB6" s="23" t="inlineStr">
        <is>
          <t>证据/备注</t>
        </is>
      </c>
      <c r="AC6" s="23" t="inlineStr">
        <is>
          <t>是否重大/较大风险</t>
        </is>
      </c>
      <c r="AD6" s="23" t="inlineStr">
        <is>
          <t>评审人</t>
        </is>
      </c>
    </row>
    <row r="7" ht="54" customHeight="1">
      <c r="A7" s="24">
        <f>IF(AND(D7&lt;&gt;"",E7&lt;&gt;""),"JSA-"&amp;TEXT(ROW()-6,"000"),"")</f>
        <v/>
      </c>
      <c r="B7" s="25" t="inlineStr">
        <is>
          <t>示例公司A</t>
        </is>
      </c>
      <c r="C7" s="25" t="inlineStr">
        <is>
          <t>项目一标段</t>
        </is>
      </c>
      <c r="D7" s="25" t="inlineStr">
        <is>
          <t>高处作业/临边洞口</t>
        </is>
      </c>
      <c r="E7" s="25" t="inlineStr">
        <is>
          <t>外脚手架边楼层作业</t>
        </is>
      </c>
      <c r="F7" s="25" t="inlineStr">
        <is>
          <t>清理楼层临边材料</t>
        </is>
      </c>
      <c r="G7" s="25" t="inlineStr">
        <is>
          <t>3#楼 12F</t>
        </is>
      </c>
      <c r="H7" s="25" t="inlineStr">
        <is>
          <t>安全带、工具包</t>
        </is>
      </c>
      <c r="I7" s="25" t="inlineStr">
        <is>
          <t>作业环境</t>
        </is>
      </c>
      <c r="J7" s="25" t="inlineStr">
        <is>
          <t>临边防护缺失，作业人员未系挂安全带</t>
        </is>
      </c>
      <c r="K7" s="25" t="inlineStr">
        <is>
          <t>高处坠落</t>
        </is>
      </c>
      <c r="L7" s="25" t="inlineStr">
        <is>
          <t>已设置临边栏杆，班前交底</t>
        </is>
      </c>
      <c r="M7" s="25" t="n">
        <v>4</v>
      </c>
      <c r="N7" s="25" t="n">
        <v>5</v>
      </c>
      <c r="O7" s="24">
        <f>IF(OR(M7="",N7=""),"",M7*N7)</f>
        <v/>
      </c>
      <c r="P7" s="24">
        <f>IF(O7="","",LOOKUP(O7,'配置与说明'!$J$3:$J$6,'配置与说明'!$K$3:$K$6))</f>
        <v/>
      </c>
      <c r="Q7" s="24">
        <f>IF(O7="","",LOOKUP(O7,'配置与说明'!$J$3:$J$6,'配置与说明'!$M$3:$M$6))</f>
        <v/>
      </c>
      <c r="R7" s="25" t="inlineStr">
        <is>
          <t>补齐踢脚板和安全网；设置可靠挂点；班组长现场复核</t>
        </is>
      </c>
      <c r="S7" s="25" t="n">
        <v>2</v>
      </c>
      <c r="T7" s="25" t="n">
        <v>5</v>
      </c>
      <c r="U7" s="24">
        <f>IF(OR(S7="",T7=""),"",S7*T7)</f>
        <v/>
      </c>
      <c r="V7" s="24">
        <f>IF(U7="","",LOOKUP(U7,'配置与说明'!$J$3:$J$6,'配置与说明'!$K$3:$K$6))</f>
        <v/>
      </c>
      <c r="W7" s="24">
        <f>IF(U7="","",LOOKUP(U7,'配置与说明'!$J$3:$J$6,'配置与说明'!$M$3:$M$6))</f>
        <v/>
      </c>
      <c r="X7" s="25" t="inlineStr">
        <is>
          <t>安全部/张三</t>
        </is>
      </c>
      <c r="Y7" s="26" t="n">
        <v>46159</v>
      </c>
      <c r="Z7" s="25" t="inlineStr">
        <is>
          <t>整改中</t>
        </is>
      </c>
      <c r="AA7" s="26" t="n">
        <v>46161</v>
      </c>
      <c r="AB7" s="25" t="inlineStr">
        <is>
          <t>整改照片、交底记录</t>
        </is>
      </c>
      <c r="AC7" s="24">
        <f>IF(V7="","",IF(OR(V7="重大风险",V7="较大风险"),"是","否"))</f>
        <v/>
      </c>
      <c r="AD7" s="25" t="inlineStr">
        <is>
          <t>李四</t>
        </is>
      </c>
    </row>
    <row r="8" ht="54" customHeight="1">
      <c r="A8" s="24">
        <f>IF(AND(D8&lt;&gt;"",E8&lt;&gt;""),"JSA-"&amp;TEXT(ROW()-6,"000"),"")</f>
        <v/>
      </c>
      <c r="B8" s="25" t="inlineStr">
        <is>
          <t>示例公司A</t>
        </is>
      </c>
      <c r="C8" s="25" t="inlineStr">
        <is>
          <t>项目一标段</t>
        </is>
      </c>
      <c r="D8" s="25" t="inlineStr">
        <is>
          <t>临时用电</t>
        </is>
      </c>
      <c r="E8" s="25" t="inlineStr">
        <is>
          <t>楼层临时照明布设</t>
        </is>
      </c>
      <c r="F8" s="25" t="inlineStr">
        <is>
          <t>接入二级箱并敷设电缆</t>
        </is>
      </c>
      <c r="G8" s="25" t="inlineStr">
        <is>
          <t>2#楼 8F</t>
        </is>
      </c>
      <c r="H8" s="25" t="inlineStr">
        <is>
          <t>配电箱、电缆、照明灯</t>
        </is>
      </c>
      <c r="I8" s="25" t="inlineStr">
        <is>
          <t>能源隔离</t>
        </is>
      </c>
      <c r="J8" s="25" t="inlineStr">
        <is>
          <t>电缆破损、配电箱漏保失效或私拉乱接</t>
        </is>
      </c>
      <c r="K8" s="25" t="inlineStr">
        <is>
          <t>触电</t>
        </is>
      </c>
      <c r="L8" s="25" t="inlineStr">
        <is>
          <t>电工巡查，配电箱上锁</t>
        </is>
      </c>
      <c r="M8" s="25" t="n">
        <v>4</v>
      </c>
      <c r="N8" s="25" t="n">
        <v>4</v>
      </c>
      <c r="O8" s="24">
        <f>IF(OR(M8="",N8=""),"",M8*N8)</f>
        <v/>
      </c>
      <c r="P8" s="24">
        <f>IF(O8="","",LOOKUP(O8,'配置与说明'!$J$3:$J$6,'配置与说明'!$K$3:$K$6))</f>
        <v/>
      </c>
      <c r="Q8" s="24">
        <f>IF(O8="","",LOOKUP(O8,'配置与说明'!$J$3:$J$6,'配置与说明'!$M$3:$M$6))</f>
        <v/>
      </c>
      <c r="R8" s="25" t="inlineStr">
        <is>
          <t>更换破损电缆；漏保试跳记录；电缆架空防护；禁止一闸多机</t>
        </is>
      </c>
      <c r="S8" s="25" t="n">
        <v>2</v>
      </c>
      <c r="T8" s="25" t="n">
        <v>4</v>
      </c>
      <c r="U8" s="24">
        <f>IF(OR(S8="",T8=""),"",S8*T8)</f>
        <v/>
      </c>
      <c r="V8" s="24">
        <f>IF(U8="","",LOOKUP(U8,'配置与说明'!$J$3:$J$6,'配置与说明'!$K$3:$K$6))</f>
        <v/>
      </c>
      <c r="W8" s="24">
        <f>IF(U8="","",LOOKUP(U8,'配置与说明'!$J$3:$J$6,'配置与说明'!$M$3:$M$6))</f>
        <v/>
      </c>
      <c r="X8" s="25" t="inlineStr">
        <is>
          <t>机电部/王五</t>
        </is>
      </c>
      <c r="Y8" s="26" t="n">
        <v>46158</v>
      </c>
      <c r="Z8" s="25" t="inlineStr">
        <is>
          <t>待复评</t>
        </is>
      </c>
      <c r="AA8" s="26" t="n">
        <v>46160</v>
      </c>
      <c r="AB8" s="25" t="inlineStr">
        <is>
          <t>漏保试跳记录</t>
        </is>
      </c>
      <c r="AC8" s="24">
        <f>IF(V8="","",IF(OR(V8="重大风险",V8="较大风险"),"是","否"))</f>
        <v/>
      </c>
      <c r="AD8" s="25" t="inlineStr">
        <is>
          <t>赵六</t>
        </is>
      </c>
    </row>
    <row r="9" ht="54" customHeight="1">
      <c r="A9" s="24">
        <f>IF(AND(D9&lt;&gt;"",E9&lt;&gt;""),"JSA-"&amp;TEXT(ROW()-6,"000"),"")</f>
        <v/>
      </c>
      <c r="B9" s="25" t="inlineStr">
        <is>
          <t>示例公司B</t>
        </is>
      </c>
      <c r="C9" s="25" t="inlineStr">
        <is>
          <t>项目二标段</t>
        </is>
      </c>
      <c r="D9" s="25" t="inlineStr">
        <is>
          <t>起重吊装/塔吊作业</t>
        </is>
      </c>
      <c r="E9" s="25" t="inlineStr">
        <is>
          <t>钢筋笼吊装</t>
        </is>
      </c>
      <c r="F9" s="25" t="inlineStr">
        <is>
          <t>捆绑、试吊、就位</t>
        </is>
      </c>
      <c r="G9" s="25" t="inlineStr">
        <is>
          <t>基坑东侧</t>
        </is>
      </c>
      <c r="H9" s="25" t="inlineStr">
        <is>
          <t>塔吊、吊索具、钢筋笼</t>
        </is>
      </c>
      <c r="I9" s="25" t="inlineStr">
        <is>
          <t>特种作业</t>
        </is>
      </c>
      <c r="J9" s="25" t="inlineStr">
        <is>
          <t>吊索具磨损，吊物下方人员停留，风速超限</t>
        </is>
      </c>
      <c r="K9" s="25" t="inlineStr">
        <is>
          <t>起重伤害</t>
        </is>
      </c>
      <c r="L9" s="25" t="inlineStr">
        <is>
          <t>起重司机和司索持证，吊装区围挡</t>
        </is>
      </c>
      <c r="M9" s="25" t="n">
        <v>3</v>
      </c>
      <c r="N9" s="25" t="n">
        <v>5</v>
      </c>
      <c r="O9" s="24">
        <f>IF(OR(M9="",N9=""),"",M9*N9)</f>
        <v/>
      </c>
      <c r="P9" s="24">
        <f>IF(O9="","",LOOKUP(O9,'配置与说明'!$J$3:$J$6,'配置与说明'!$K$3:$K$6))</f>
        <v/>
      </c>
      <c r="Q9" s="24">
        <f>IF(O9="","",LOOKUP(O9,'配置与说明'!$J$3:$J$6,'配置与说明'!$M$3:$M$6))</f>
        <v/>
      </c>
      <c r="R9" s="25" t="inlineStr">
        <is>
          <t>吊索具编号点检；试吊确认；风速超过限值停止；设置警戒和专人指挥</t>
        </is>
      </c>
      <c r="S9" s="25" t="n">
        <v>2</v>
      </c>
      <c r="T9" s="25" t="n">
        <v>5</v>
      </c>
      <c r="U9" s="24">
        <f>IF(OR(S9="",T9=""),"",S9*T9)</f>
        <v/>
      </c>
      <c r="V9" s="24">
        <f>IF(U9="","",LOOKUP(U9,'配置与说明'!$J$3:$J$6,'配置与说明'!$K$3:$K$6))</f>
        <v/>
      </c>
      <c r="W9" s="24">
        <f>IF(U9="","",LOOKUP(U9,'配置与说明'!$J$3:$J$6,'配置与说明'!$M$3:$M$6))</f>
        <v/>
      </c>
      <c r="X9" s="25" t="inlineStr">
        <is>
          <t>设备部/钱七</t>
        </is>
      </c>
      <c r="Y9" s="26" t="n">
        <v>46157</v>
      </c>
      <c r="Z9" s="25" t="inlineStr">
        <is>
          <t>整改中</t>
        </is>
      </c>
      <c r="AA9" s="26" t="n">
        <v>46159</v>
      </c>
      <c r="AB9" s="25" t="inlineStr">
        <is>
          <t>吊索具点检表</t>
        </is>
      </c>
      <c r="AC9" s="24">
        <f>IF(V9="","",IF(OR(V9="重大风险",V9="较大风险"),"是","否"))</f>
        <v/>
      </c>
      <c r="AD9" s="25" t="inlineStr">
        <is>
          <t>孙八</t>
        </is>
      </c>
    </row>
    <row r="10" ht="54" customHeight="1">
      <c r="A10" s="24">
        <f>IF(AND(D10&lt;&gt;"",E10&lt;&gt;""),"JSA-"&amp;TEXT(ROW()-6,"000"),"")</f>
        <v/>
      </c>
      <c r="B10" s="25" t="inlineStr">
        <is>
          <t>示例公司B</t>
        </is>
      </c>
      <c r="C10" s="25" t="inlineStr">
        <is>
          <t>项目二标段</t>
        </is>
      </c>
      <c r="D10" s="25" t="inlineStr">
        <is>
          <t>深基坑支护/降水</t>
        </is>
      </c>
      <c r="E10" s="25" t="inlineStr">
        <is>
          <t>基坑支护及监测</t>
        </is>
      </c>
      <c r="F10" s="25" t="inlineStr">
        <is>
          <t>支撑安装与监测读数</t>
        </is>
      </c>
      <c r="G10" s="25" t="inlineStr">
        <is>
          <t>1#基坑</t>
        </is>
      </c>
      <c r="H10" s="25" t="inlineStr">
        <is>
          <t>支撑、监测点、水泵</t>
        </is>
      </c>
      <c r="I10" s="25" t="inlineStr">
        <is>
          <t>作业环境</t>
        </is>
      </c>
      <c r="J10" s="25" t="inlineStr">
        <is>
          <t>支护变形、涌水、临边防护缺失</t>
        </is>
      </c>
      <c r="K10" s="25" t="inlineStr">
        <is>
          <t>坍塌</t>
        </is>
      </c>
      <c r="L10" s="25" t="inlineStr">
        <is>
          <t>已有专项方案和监测点</t>
        </is>
      </c>
      <c r="M10" s="25" t="n">
        <v>3</v>
      </c>
      <c r="N10" s="25" t="n">
        <v>5</v>
      </c>
      <c r="O10" s="24">
        <f>IF(OR(M10="",N10=""),"",M10*N10)</f>
        <v/>
      </c>
      <c r="P10" s="24">
        <f>IF(O10="","",LOOKUP(O10,'配置与说明'!$J$3:$J$6,'配置与说明'!$K$3:$K$6))</f>
        <v/>
      </c>
      <c r="Q10" s="24">
        <f>IF(O10="","",LOOKUP(O10,'配置与说明'!$J$3:$J$6,'配置与说明'!$M$3:$M$6))</f>
        <v/>
      </c>
      <c r="R10" s="25" t="inlineStr">
        <is>
          <t>监测数据日报；超预警值立即停工；完善临边防护和排水设备</t>
        </is>
      </c>
      <c r="S10" s="25" t="n">
        <v>2</v>
      </c>
      <c r="T10" s="25" t="n">
        <v>5</v>
      </c>
      <c r="U10" s="24">
        <f>IF(OR(S10="",T10=""),"",S10*T10)</f>
        <v/>
      </c>
      <c r="V10" s="24">
        <f>IF(U10="","",LOOKUP(U10,'配置与说明'!$J$3:$J$6,'配置与说明'!$K$3:$K$6))</f>
        <v/>
      </c>
      <c r="W10" s="24">
        <f>IF(U10="","",LOOKUP(U10,'配置与说明'!$J$3:$J$6,'配置与说明'!$M$3:$M$6))</f>
        <v/>
      </c>
      <c r="X10" s="25" t="inlineStr">
        <is>
          <t>工程部/周九</t>
        </is>
      </c>
      <c r="Y10" s="26" t="n">
        <v>46163</v>
      </c>
      <c r="Z10" s="25" t="inlineStr">
        <is>
          <t>待评估</t>
        </is>
      </c>
      <c r="AA10" s="26" t="n">
        <v>46165</v>
      </c>
      <c r="AB10" s="25" t="inlineStr">
        <is>
          <t>监测日报</t>
        </is>
      </c>
      <c r="AC10" s="24">
        <f>IF(V10="","",IF(OR(V10="重大风险",V10="较大风险"),"是","否"))</f>
        <v/>
      </c>
      <c r="AD10" s="25" t="inlineStr">
        <is>
          <t>吴十</t>
        </is>
      </c>
    </row>
    <row r="11" ht="54" customHeight="1">
      <c r="A11" s="24">
        <f>IF(AND(D11&lt;&gt;"",E11&lt;&gt;""),"JSA-"&amp;TEXT(ROW()-6,"000"),"")</f>
        <v/>
      </c>
      <c r="B11" s="25" t="inlineStr">
        <is>
          <t>示例公司C</t>
        </is>
      </c>
      <c r="C11" s="25" t="inlineStr">
        <is>
          <t>装修项目</t>
        </is>
      </c>
      <c r="D11" s="25" t="inlineStr">
        <is>
          <t>动火作业/焊接切割</t>
        </is>
      </c>
      <c r="E11" s="25" t="inlineStr">
        <is>
          <t>管道支架焊接</t>
        </is>
      </c>
      <c r="F11" s="25" t="inlineStr">
        <is>
          <t>清理周边、焊接、复查</t>
        </is>
      </c>
      <c r="G11" s="25" t="inlineStr">
        <is>
          <t>地下室 B1</t>
        </is>
      </c>
      <c r="H11" s="25" t="inlineStr">
        <is>
          <t>电焊机、灭火器、气瓶</t>
        </is>
      </c>
      <c r="I11" s="25" t="inlineStr">
        <is>
          <t>消防爆炸</t>
        </is>
      </c>
      <c r="J11" s="25" t="inlineStr">
        <is>
          <t>可燃材料未清理、动火后未复查、气瓶间距不足</t>
        </is>
      </c>
      <c r="K11" s="25" t="inlineStr">
        <is>
          <t>火灾/爆炸</t>
        </is>
      </c>
      <c r="L11" s="25" t="inlineStr">
        <is>
          <t>动火证审批，配灭火器</t>
        </is>
      </c>
      <c r="M11" s="25" t="n">
        <v>4</v>
      </c>
      <c r="N11" s="25" t="n">
        <v>5</v>
      </c>
      <c r="O11" s="24">
        <f>IF(OR(M11="",N11=""),"",M11*N11)</f>
        <v/>
      </c>
      <c r="P11" s="24">
        <f>IF(O11="","",LOOKUP(O11,'配置与说明'!$J$3:$J$6,'配置与说明'!$K$3:$K$6))</f>
        <v/>
      </c>
      <c r="Q11" s="24">
        <f>IF(O11="","",LOOKUP(O11,'配置与说明'!$J$3:$J$6,'配置与说明'!$M$3:$M$6))</f>
        <v/>
      </c>
      <c r="R11" s="25" t="inlineStr">
        <is>
          <t>动火前清理 10m 范围可燃物；气瓶固定并保持距离；专人监护至复查合格</t>
        </is>
      </c>
      <c r="S11" s="25" t="n">
        <v>2</v>
      </c>
      <c r="T11" s="25" t="n">
        <v>4</v>
      </c>
      <c r="U11" s="24">
        <f>IF(OR(S11="",T11=""),"",S11*T11)</f>
        <v/>
      </c>
      <c r="V11" s="24">
        <f>IF(U11="","",LOOKUP(U11,'配置与说明'!$J$3:$J$6,'配置与说明'!$K$3:$K$6))</f>
        <v/>
      </c>
      <c r="W11" s="24">
        <f>IF(U11="","",LOOKUP(U11,'配置与说明'!$J$3:$J$6,'配置与说明'!$M$3:$M$6))</f>
        <v/>
      </c>
      <c r="X11" s="25" t="inlineStr">
        <is>
          <t>安全部/郑一</t>
        </is>
      </c>
      <c r="Y11" s="26" t="n">
        <v>46156</v>
      </c>
      <c r="Z11" s="25" t="inlineStr">
        <is>
          <t>整改中</t>
        </is>
      </c>
      <c r="AA11" s="26" t="n">
        <v>46157</v>
      </c>
      <c r="AB11" s="25" t="inlineStr">
        <is>
          <t>动火证、监护记录</t>
        </is>
      </c>
      <c r="AC11" s="24">
        <f>IF(V11="","",IF(OR(V11="重大风险",V11="较大风险"),"是","否"))</f>
        <v/>
      </c>
      <c r="AD11" s="25" t="inlineStr">
        <is>
          <t>冯二</t>
        </is>
      </c>
    </row>
    <row r="12" ht="54" customHeight="1">
      <c r="A12" s="24">
        <f>IF(AND(D12&lt;&gt;"",E12&lt;&gt;""),"JSA-"&amp;TEXT(ROW()-6,"000"),"")</f>
        <v/>
      </c>
      <c r="B12" s="25" t="inlineStr">
        <is>
          <t>示例公司C</t>
        </is>
      </c>
      <c r="C12" s="25" t="inlineStr">
        <is>
          <t>装修项目</t>
        </is>
      </c>
      <c r="D12" s="25" t="inlineStr">
        <is>
          <t>有限空间</t>
        </is>
      </c>
      <c r="E12" s="25" t="inlineStr">
        <is>
          <t>集水井检修</t>
        </is>
      </c>
      <c r="F12" s="25" t="inlineStr">
        <is>
          <t>检测、通风、下井维修</t>
        </is>
      </c>
      <c r="G12" s="25" t="inlineStr">
        <is>
          <t>地下室集水井</t>
        </is>
      </c>
      <c r="H12" s="25" t="inlineStr">
        <is>
          <t>气体检测仪、通风机、安全绳</t>
        </is>
      </c>
      <c r="I12" s="25" t="inlineStr">
        <is>
          <t>作业环境</t>
        </is>
      </c>
      <c r="J12" s="25" t="inlineStr">
        <is>
          <t>缺氧或有毒气体，盲目施救风险</t>
        </is>
      </c>
      <c r="K12" s="25" t="inlineStr">
        <is>
          <t>中毒窒息</t>
        </is>
      </c>
      <c r="L12" s="25" t="inlineStr">
        <is>
          <t>有限空间作业票，配备检测仪</t>
        </is>
      </c>
      <c r="M12" s="25" t="n">
        <v>3</v>
      </c>
      <c r="N12" s="25" t="n">
        <v>5</v>
      </c>
      <c r="O12" s="24">
        <f>IF(OR(M12="",N12=""),"",M12*N12)</f>
        <v/>
      </c>
      <c r="P12" s="24">
        <f>IF(O12="","",LOOKUP(O12,'配置与说明'!$J$3:$J$6,'配置与说明'!$K$3:$K$6))</f>
        <v/>
      </c>
      <c r="Q12" s="24">
        <f>IF(O12="","",LOOKUP(O12,'配置与说明'!$J$3:$J$6,'配置与说明'!$M$3:$M$6))</f>
        <v/>
      </c>
      <c r="R12" s="25" t="inlineStr">
        <is>
          <t>连续检测；强制通风；监护人全程在岗；救援三脚架和应急演练</t>
        </is>
      </c>
      <c r="S12" s="25" t="n">
        <v>1</v>
      </c>
      <c r="T12" s="25" t="n">
        <v>5</v>
      </c>
      <c r="U12" s="24">
        <f>IF(OR(S12="",T12=""),"",S12*T12)</f>
        <v/>
      </c>
      <c r="V12" s="24">
        <f>IF(U12="","",LOOKUP(U12,'配置与说明'!$J$3:$J$6,'配置与说明'!$K$3:$K$6))</f>
        <v/>
      </c>
      <c r="W12" s="24">
        <f>IF(U12="","",LOOKUP(U12,'配置与说明'!$J$3:$J$6,'配置与说明'!$M$3:$M$6))</f>
        <v/>
      </c>
      <c r="X12" s="25" t="inlineStr">
        <is>
          <t>机电部/陈三</t>
        </is>
      </c>
      <c r="Y12" s="26" t="n">
        <v>46160</v>
      </c>
      <c r="Z12" s="25" t="inlineStr">
        <is>
          <t>待复评</t>
        </is>
      </c>
      <c r="AA12" s="26" t="n">
        <v>46162</v>
      </c>
      <c r="AB12" s="25" t="inlineStr">
        <is>
          <t>检测记录、作业票</t>
        </is>
      </c>
      <c r="AC12" s="24">
        <f>IF(V12="","",IF(OR(V12="重大风险",V12="较大风险"),"是","否"))</f>
        <v/>
      </c>
      <c r="AD12" s="25" t="inlineStr">
        <is>
          <t>褚四</t>
        </is>
      </c>
    </row>
    <row r="13" ht="54" customHeight="1">
      <c r="A13" s="24">
        <f>IF(AND(D13&lt;&gt;"",E13&lt;&gt;""),"JSA-"&amp;TEXT(ROW()-6,"000"),"")</f>
        <v/>
      </c>
      <c r="B13" s="25" t="inlineStr">
        <is>
          <t>示例公司D</t>
        </is>
      </c>
      <c r="C13" s="25" t="inlineStr">
        <is>
          <t>市政道路项目</t>
        </is>
      </c>
      <c r="D13" s="25" t="inlineStr">
        <is>
          <t>车辆运输/倒车</t>
        </is>
      </c>
      <c r="E13" s="25" t="inlineStr">
        <is>
          <t>渣土车倒运</t>
        </is>
      </c>
      <c r="F13" s="25" t="inlineStr">
        <is>
          <t>装载、倒车、卸料</t>
        </is>
      </c>
      <c r="G13" s="25" t="inlineStr">
        <is>
          <t>北侧施工便道</t>
        </is>
      </c>
      <c r="H13" s="25" t="inlineStr">
        <is>
          <t>渣土车、装载机</t>
        </is>
      </c>
      <c r="I13" s="25" t="inlineStr">
        <is>
          <t>交通运输</t>
        </is>
      </c>
      <c r="J13" s="25" t="inlineStr">
        <is>
          <t>人车混行、倒车盲区、夜间视线差</t>
        </is>
      </c>
      <c r="K13" s="25" t="inlineStr">
        <is>
          <t>车辆伤害</t>
        </is>
      </c>
      <c r="L13" s="25" t="inlineStr">
        <is>
          <t>设置限速牌和临时照明</t>
        </is>
      </c>
      <c r="M13" s="25" t="n">
        <v>3</v>
      </c>
      <c r="N13" s="25" t="n">
        <v>4</v>
      </c>
      <c r="O13" s="24">
        <f>IF(OR(M13="",N13=""),"",M13*N13)</f>
        <v/>
      </c>
      <c r="P13" s="24">
        <f>IF(O13="","",LOOKUP(O13,'配置与说明'!$J$3:$J$6,'配置与说明'!$K$3:$K$6))</f>
        <v/>
      </c>
      <c r="Q13" s="24">
        <f>IF(O13="","",LOOKUP(O13,'配置与说明'!$J$3:$J$6,'配置与说明'!$M$3:$M$6))</f>
        <v/>
      </c>
      <c r="R13" s="25" t="inlineStr">
        <is>
          <t>设置人车分流硬隔离；倒车指挥；车辆倒车报警检查；夜间反光标识</t>
        </is>
      </c>
      <c r="S13" s="25" t="n">
        <v>2</v>
      </c>
      <c r="T13" s="25" t="n">
        <v>3</v>
      </c>
      <c r="U13" s="24">
        <f>IF(OR(S13="",T13=""),"",S13*T13)</f>
        <v/>
      </c>
      <c r="V13" s="24">
        <f>IF(U13="","",LOOKUP(U13,'配置与说明'!$J$3:$J$6,'配置与说明'!$K$3:$K$6))</f>
        <v/>
      </c>
      <c r="W13" s="24">
        <f>IF(U13="","",LOOKUP(U13,'配置与说明'!$J$3:$J$6,'配置与说明'!$M$3:$M$6))</f>
        <v/>
      </c>
      <c r="X13" s="25" t="inlineStr">
        <is>
          <t>综合办/范五</t>
        </is>
      </c>
      <c r="Y13" s="26" t="n">
        <v>46161</v>
      </c>
      <c r="Z13" s="25" t="inlineStr">
        <is>
          <t>已关闭</t>
        </is>
      </c>
      <c r="AA13" s="26" t="n">
        <v>46162</v>
      </c>
      <c r="AB13" s="25" t="inlineStr">
        <is>
          <t>交通导改照片</t>
        </is>
      </c>
      <c r="AC13" s="24">
        <f>IF(V13="","",IF(OR(V13="重大风险",V13="较大风险"),"是","否"))</f>
        <v/>
      </c>
      <c r="AD13" s="25" t="inlineStr">
        <is>
          <t>韩六</t>
        </is>
      </c>
    </row>
    <row r="14" ht="54" customHeight="1">
      <c r="A14" s="24">
        <f>IF(AND(D14&lt;&gt;"",E14&lt;&gt;""),"JSA-"&amp;TEXT(ROW()-6,"000"),"")</f>
        <v/>
      </c>
      <c r="B14" s="25" t="inlineStr">
        <is>
          <t>示例公司D</t>
        </is>
      </c>
      <c r="C14" s="25" t="inlineStr">
        <is>
          <t>市政道路项目</t>
        </is>
      </c>
      <c r="D14" s="25" t="inlineStr">
        <is>
          <t>防汛防台/极端天气</t>
        </is>
      </c>
      <c r="E14" s="25" t="inlineStr">
        <is>
          <t>暴雨前基坑巡查</t>
        </is>
      </c>
      <c r="F14" s="25" t="inlineStr">
        <is>
          <t>清理排水沟、检查水泵</t>
        </is>
      </c>
      <c r="G14" s="25" t="inlineStr">
        <is>
          <t>基坑及临电区域</t>
        </is>
      </c>
      <c r="H14" s="25" t="inlineStr">
        <is>
          <t>水泵、电缆、沙袋</t>
        </is>
      </c>
      <c r="I14" s="25" t="inlineStr">
        <is>
          <t>自然灾害</t>
        </is>
      </c>
      <c r="J14" s="25" t="inlineStr">
        <is>
          <t>强降雨导致积水、触电、边坡软化</t>
        </is>
      </c>
      <c r="K14" s="25" t="inlineStr">
        <is>
          <t>淹溺</t>
        </is>
      </c>
      <c r="L14" s="25" t="inlineStr">
        <is>
          <t>雨季巡查制度</t>
        </is>
      </c>
      <c r="M14" s="25" t="n">
        <v>3</v>
      </c>
      <c r="N14" s="25" t="n">
        <v>5</v>
      </c>
      <c r="O14" s="24">
        <f>IF(OR(M14="",N14=""),"",M14*N14)</f>
        <v/>
      </c>
      <c r="P14" s="24">
        <f>IF(O14="","",LOOKUP(O14,'配置与说明'!$J$3:$J$6,'配置与说明'!$K$3:$K$6))</f>
        <v/>
      </c>
      <c r="Q14" s="24">
        <f>IF(O14="","",LOOKUP(O14,'配置与说明'!$J$3:$J$6,'配置与说明'!$M$3:$M$6))</f>
        <v/>
      </c>
      <c r="R14" s="25" t="inlineStr">
        <is>
          <t>气象预警响应；停用低洼区域临电；水泵试运行；沙袋和应急队伍到位</t>
        </is>
      </c>
      <c r="S14" s="25" t="n">
        <v>2</v>
      </c>
      <c r="T14" s="25" t="n">
        <v>4</v>
      </c>
      <c r="U14" s="24">
        <f>IF(OR(S14="",T14=""),"",S14*T14)</f>
        <v/>
      </c>
      <c r="V14" s="24">
        <f>IF(U14="","",LOOKUP(U14,'配置与说明'!$J$3:$J$6,'配置与说明'!$K$3:$K$6))</f>
        <v/>
      </c>
      <c r="W14" s="24">
        <f>IF(U14="","",LOOKUP(U14,'配置与说明'!$J$3:$J$6,'配置与说明'!$M$3:$M$6))</f>
        <v/>
      </c>
      <c r="X14" s="25" t="inlineStr">
        <is>
          <t>安全部/刘七</t>
        </is>
      </c>
      <c r="Y14" s="26" t="n">
        <v>46158</v>
      </c>
      <c r="Z14" s="25" t="inlineStr">
        <is>
          <t>整改中</t>
        </is>
      </c>
      <c r="AA14" s="26" t="n">
        <v>46160</v>
      </c>
      <c r="AB14" s="25" t="inlineStr">
        <is>
          <t>防汛物资清单</t>
        </is>
      </c>
      <c r="AC14" s="24">
        <f>IF(V14="","",IF(OR(V14="重大风险",V14="较大风险"),"是","否"))</f>
        <v/>
      </c>
      <c r="AD14" s="25" t="inlineStr">
        <is>
          <t>杨八</t>
        </is>
      </c>
    </row>
    <row r="15" ht="54" customHeight="1">
      <c r="A15" s="24">
        <f>IF(AND(D15&lt;&gt;"",E15&lt;&gt;""),"JSA-"&amp;TEXT(ROW()-6,"000"),"")</f>
        <v/>
      </c>
      <c r="B15" s="25" t="inlineStr">
        <is>
          <t>示例公司E</t>
        </is>
      </c>
      <c r="C15" s="25" t="inlineStr">
        <is>
          <t>钢结构项目</t>
        </is>
      </c>
      <c r="D15" s="25" t="inlineStr">
        <is>
          <t>钢结构安装</t>
        </is>
      </c>
      <c r="E15" s="25" t="inlineStr">
        <is>
          <t>高强螺栓终拧</t>
        </is>
      </c>
      <c r="F15" s="25" t="inlineStr">
        <is>
          <t>登高、定位、紧固</t>
        </is>
      </c>
      <c r="G15" s="25" t="inlineStr">
        <is>
          <t>厂房屋面</t>
        </is>
      </c>
      <c r="H15" s="25" t="inlineStr">
        <is>
          <t>扳手、生命线、安全带</t>
        </is>
      </c>
      <c r="I15" s="25" t="inlineStr">
        <is>
          <t>人员行为</t>
        </is>
      </c>
      <c r="J15" s="25" t="inlineStr">
        <is>
          <t>未使用生命线或安全带低挂高用，工具未防坠</t>
        </is>
      </c>
      <c r="K15" s="25" t="inlineStr">
        <is>
          <t>高处坠落</t>
        </is>
      </c>
      <c r="L15" s="25" t="inlineStr">
        <is>
          <t>作业人员已培训</t>
        </is>
      </c>
      <c r="M15" s="25" t="n">
        <v>4</v>
      </c>
      <c r="N15" s="25" t="n">
        <v>5</v>
      </c>
      <c r="O15" s="24">
        <f>IF(OR(M15="",N15=""),"",M15*N15)</f>
        <v/>
      </c>
      <c r="P15" s="24">
        <f>IF(O15="","",LOOKUP(O15,'配置与说明'!$J$3:$J$6,'配置与说明'!$K$3:$K$6))</f>
        <v/>
      </c>
      <c r="Q15" s="24">
        <f>IF(O15="","",LOOKUP(O15,'配置与说明'!$J$3:$J$6,'配置与说明'!$M$3:$M$6))</f>
        <v/>
      </c>
      <c r="R15" s="25" t="inlineStr">
        <is>
          <t>设置连续生命线；双钩安全带；工具绳防坠；恶劣天气停止高处作业</t>
        </is>
      </c>
      <c r="S15" s="25" t="n">
        <v>2</v>
      </c>
      <c r="T15" s="25" t="n">
        <v>5</v>
      </c>
      <c r="U15" s="24">
        <f>IF(OR(S15="",T15=""),"",S15*T15)</f>
        <v/>
      </c>
      <c r="V15" s="24">
        <f>IF(U15="","",LOOKUP(U15,'配置与说明'!$J$3:$J$6,'配置与说明'!$K$3:$K$6))</f>
        <v/>
      </c>
      <c r="W15" s="24">
        <f>IF(U15="","",LOOKUP(U15,'配置与说明'!$J$3:$J$6,'配置与说明'!$M$3:$M$6))</f>
        <v/>
      </c>
      <c r="X15" s="25" t="inlineStr">
        <is>
          <t>钢构班组/谢九</t>
        </is>
      </c>
      <c r="Y15" s="26" t="n">
        <v>46159</v>
      </c>
      <c r="Z15" s="25" t="inlineStr">
        <is>
          <t>待评估</t>
        </is>
      </c>
      <c r="AA15" s="26" t="n">
        <v>46161</v>
      </c>
      <c r="AB15" s="25" t="inlineStr">
        <is>
          <t>生命线验收记录</t>
        </is>
      </c>
      <c r="AC15" s="24">
        <f>IF(V15="","",IF(OR(V15="重大风险",V15="较大风险"),"是","否"))</f>
        <v/>
      </c>
      <c r="AD15" s="25" t="inlineStr">
        <is>
          <t>唐十</t>
        </is>
      </c>
    </row>
    <row r="16" ht="54" customHeight="1">
      <c r="A16" s="24">
        <f>IF(AND(D16&lt;&gt;"",E16&lt;&gt;""),"JSA-"&amp;TEXT(ROW()-6,"000"),"")</f>
        <v/>
      </c>
      <c r="B16" s="25" t="inlineStr">
        <is>
          <t>示例公司E</t>
        </is>
      </c>
      <c r="C16" s="25" t="inlineStr">
        <is>
          <t>钢结构项目</t>
        </is>
      </c>
      <c r="D16" s="25" t="inlineStr">
        <is>
          <t>材料堆放</t>
        </is>
      </c>
      <c r="E16" s="25" t="inlineStr">
        <is>
          <t>钢构件临时堆放</t>
        </is>
      </c>
      <c r="F16" s="25" t="inlineStr">
        <is>
          <t>卸车、堆放、取用</t>
        </is>
      </c>
      <c r="G16" s="25" t="inlineStr">
        <is>
          <t>材料堆场</t>
        </is>
      </c>
      <c r="H16" s="25" t="inlineStr">
        <is>
          <t>钢梁、垫木、叉车</t>
        </is>
      </c>
      <c r="I16" s="25" t="inlineStr">
        <is>
          <t>设备设施</t>
        </is>
      </c>
      <c r="J16" s="25" t="inlineStr">
        <is>
          <t>堆放超高、垫木不稳、叉车碰撞</t>
        </is>
      </c>
      <c r="K16" s="25" t="inlineStr">
        <is>
          <t>物体打击</t>
        </is>
      </c>
      <c r="L16" s="25" t="inlineStr">
        <is>
          <t>堆场已划线</t>
        </is>
      </c>
      <c r="M16" s="25" t="n">
        <v>3</v>
      </c>
      <c r="N16" s="25" t="n">
        <v>3</v>
      </c>
      <c r="O16" s="24">
        <f>IF(OR(M16="",N16=""),"",M16*N16)</f>
        <v/>
      </c>
      <c r="P16" s="24">
        <f>IF(O16="","",LOOKUP(O16,'配置与说明'!$J$3:$J$6,'配置与说明'!$K$3:$K$6))</f>
        <v/>
      </c>
      <c r="Q16" s="24">
        <f>IF(O16="","",LOOKUP(O16,'配置与说明'!$J$3:$J$6,'配置与说明'!$M$3:$M$6))</f>
        <v/>
      </c>
      <c r="R16" s="25" t="inlineStr">
        <is>
          <t>按规格分区限高；垫木找平；叉车路线隔离；堆场标识和日巡查</t>
        </is>
      </c>
      <c r="S16" s="25" t="n">
        <v>1</v>
      </c>
      <c r="T16" s="25" t="n">
        <v>3</v>
      </c>
      <c r="U16" s="24">
        <f>IF(OR(S16="",T16=""),"",S16*T16)</f>
        <v/>
      </c>
      <c r="V16" s="24">
        <f>IF(U16="","",LOOKUP(U16,'配置与说明'!$J$3:$J$6,'配置与说明'!$K$3:$K$6))</f>
        <v/>
      </c>
      <c r="W16" s="24">
        <f>IF(U16="","",LOOKUP(U16,'配置与说明'!$J$3:$J$6,'配置与说明'!$M$3:$M$6))</f>
        <v/>
      </c>
      <c r="X16" s="25" t="inlineStr">
        <is>
          <t>物资部/曹一</t>
        </is>
      </c>
      <c r="Y16" s="26" t="n">
        <v>46164</v>
      </c>
      <c r="Z16" s="25" t="inlineStr">
        <is>
          <t>已关闭</t>
        </is>
      </c>
      <c r="AA16" s="26" t="n">
        <v>46165</v>
      </c>
      <c r="AB16" s="25" t="inlineStr">
        <is>
          <t>堆场照片</t>
        </is>
      </c>
      <c r="AC16" s="24">
        <f>IF(V16="","",IF(OR(V16="重大风险",V16="较大风险"),"是","否"))</f>
        <v/>
      </c>
      <c r="AD16" s="25" t="inlineStr">
        <is>
          <t>许二</t>
        </is>
      </c>
    </row>
  </sheetData>
  <mergeCells count="2">
    <mergeCell ref="A2:AD2"/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20" customWidth="1" min="8" max="8"/>
  </cols>
  <sheetData>
    <row r="1" ht="28" customHeight="1">
      <c r="A1" s="1" t="inlineStr">
        <is>
          <t>5×5 风险评估矩阵（R = 可能性 L × 严重度 S）</t>
        </is>
      </c>
    </row>
    <row r="2">
      <c r="A2" s="3" t="n"/>
      <c r="B2" s="3" t="inlineStr">
        <is>
          <t>轻微</t>
        </is>
      </c>
      <c r="C2" s="3" t="inlineStr">
        <is>
          <t>一般</t>
        </is>
      </c>
      <c r="D2" s="3" t="inlineStr">
        <is>
          <t>较重</t>
        </is>
      </c>
      <c r="E2" s="3" t="inlineStr">
        <is>
          <t>严重</t>
        </is>
      </c>
      <c r="F2" s="3" t="inlineStr">
        <is>
          <t>灾难</t>
        </is>
      </c>
      <c r="G2" s="3" t="n"/>
    </row>
    <row r="3">
      <c r="A3" s="3" t="inlineStr">
        <is>
          <t>可能性 L ↓ / 严重度 S →</t>
        </is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/>
    </row>
    <row r="4" ht="34" customHeight="1">
      <c r="A4" s="3" t="n">
        <v>5</v>
      </c>
      <c r="B4" s="27">
        <f>$A4*B$3</f>
        <v/>
      </c>
      <c r="C4" s="28">
        <f>$A4*C$3</f>
        <v/>
      </c>
      <c r="D4" s="28">
        <f>$A4*D$3</f>
        <v/>
      </c>
      <c r="E4" s="29">
        <f>$A4*E$3</f>
        <v/>
      </c>
      <c r="F4" s="29">
        <f>$A4*F$3</f>
        <v/>
      </c>
      <c r="G4" s="30" t="inlineStr">
        <is>
          <t>几乎必然</t>
        </is>
      </c>
    </row>
    <row r="5" ht="34" customHeight="1">
      <c r="A5" s="3" t="n">
        <v>4</v>
      </c>
      <c r="B5" s="27">
        <f>$A5*B$3</f>
        <v/>
      </c>
      <c r="C5" s="27">
        <f>$A5*C$3</f>
        <v/>
      </c>
      <c r="D5" s="28">
        <f>$A5*D$3</f>
        <v/>
      </c>
      <c r="E5" s="29">
        <f>$A5*E$3</f>
        <v/>
      </c>
      <c r="F5" s="29">
        <f>$A5*F$3</f>
        <v/>
      </c>
      <c r="G5" s="30" t="inlineStr">
        <is>
          <t>很可能</t>
        </is>
      </c>
    </row>
    <row r="6" ht="34" customHeight="1">
      <c r="A6" s="3" t="n">
        <v>3</v>
      </c>
      <c r="B6" s="31">
        <f>$A6*B$3</f>
        <v/>
      </c>
      <c r="C6" s="27">
        <f>$A6*C$3</f>
        <v/>
      </c>
      <c r="D6" s="28">
        <f>$A6*D$3</f>
        <v/>
      </c>
      <c r="E6" s="28">
        <f>$A6*E$3</f>
        <v/>
      </c>
      <c r="F6" s="28">
        <f>$A6*F$3</f>
        <v/>
      </c>
      <c r="G6" s="30" t="inlineStr">
        <is>
          <t>可能</t>
        </is>
      </c>
    </row>
    <row r="7" ht="34" customHeight="1">
      <c r="A7" s="3" t="n">
        <v>2</v>
      </c>
      <c r="B7" s="31">
        <f>$A7*B$3</f>
        <v/>
      </c>
      <c r="C7" s="27">
        <f>$A7*C$3</f>
        <v/>
      </c>
      <c r="D7" s="27">
        <f>$A7*D$3</f>
        <v/>
      </c>
      <c r="E7" s="27">
        <f>$A7*E$3</f>
        <v/>
      </c>
      <c r="F7" s="28">
        <f>$A7*F$3</f>
        <v/>
      </c>
      <c r="G7" s="30" t="inlineStr">
        <is>
          <t>不太可能</t>
        </is>
      </c>
    </row>
    <row r="8" ht="34" customHeight="1">
      <c r="A8" s="3" t="n">
        <v>1</v>
      </c>
      <c r="B8" s="31">
        <f>$A8*B$3</f>
        <v/>
      </c>
      <c r="C8" s="31">
        <f>$A8*C$3</f>
        <v/>
      </c>
      <c r="D8" s="31">
        <f>$A8*D$3</f>
        <v/>
      </c>
      <c r="E8" s="27">
        <f>$A8*E$3</f>
        <v/>
      </c>
      <c r="F8" s="27">
        <f>$A8*F$3</f>
        <v/>
      </c>
      <c r="G8" s="30" t="inlineStr">
        <is>
          <t>极不可能</t>
        </is>
      </c>
    </row>
    <row r="9"/>
    <row r="10"/>
    <row r="11">
      <c r="A11" s="17" t="inlineStr">
        <is>
          <t>风险等级</t>
        </is>
      </c>
      <c r="B11" s="17" t="inlineStr">
        <is>
          <t>分值范围</t>
        </is>
      </c>
      <c r="C11" s="17" t="inlineStr">
        <is>
          <t>颜色</t>
        </is>
      </c>
      <c r="D11" s="17" t="inlineStr">
        <is>
          <t>建议响应</t>
        </is>
      </c>
    </row>
    <row r="12" ht="32" customHeight="1">
      <c r="A12" s="32" t="inlineStr">
        <is>
          <t>低风险</t>
        </is>
      </c>
      <c r="B12" s="32" t="inlineStr">
        <is>
          <t>1–3</t>
        </is>
      </c>
      <c r="C12" s="32" t="inlineStr">
        <is>
          <t>蓝</t>
        </is>
      </c>
      <c r="D12" s="32" t="inlineStr">
        <is>
          <t>保持现有控制；班组日常巡查。</t>
        </is>
      </c>
    </row>
    <row r="13" ht="32" customHeight="1">
      <c r="A13" s="33" t="inlineStr">
        <is>
          <t>一般风险</t>
        </is>
      </c>
      <c r="B13" s="33" t="inlineStr">
        <is>
          <t>4–8</t>
        </is>
      </c>
      <c r="C13" s="33" t="inlineStr">
        <is>
          <t>黄</t>
        </is>
      </c>
      <c r="D13" s="33" t="inlineStr">
        <is>
          <t>项目部跟踪；作业前交底，按期整改并复查。</t>
        </is>
      </c>
    </row>
    <row r="14" ht="32" customHeight="1">
      <c r="A14" s="34" t="inlineStr">
        <is>
          <t>较大风险</t>
        </is>
      </c>
      <c r="B14" s="34" t="inlineStr">
        <is>
          <t>9–15</t>
        </is>
      </c>
      <c r="C14" s="34" t="inlineStr">
        <is>
          <t>橙</t>
        </is>
      </c>
      <c r="D14" s="34" t="inlineStr">
        <is>
          <t>专项措施；限期整改；项目负责人组织复核。</t>
        </is>
      </c>
    </row>
    <row r="15" ht="32" customHeight="1">
      <c r="A15" s="35" t="inlineStr">
        <is>
          <t>重大风险</t>
        </is>
      </c>
      <c r="B15" s="35" t="inlineStr">
        <is>
          <t>16–25</t>
        </is>
      </c>
      <c r="C15" s="35" t="inlineStr">
        <is>
          <t>红</t>
        </is>
      </c>
      <c r="D15" s="35" t="inlineStr">
        <is>
          <t>暂停或限制作业；公司级管控、专项方案/专家论证/旁站，验收后恢复。</t>
        </is>
      </c>
    </row>
    <row r="16"/>
    <row r="17">
      <c r="A17" s="2" t="inlineStr">
        <is>
          <t>使用提示：在《JSA评估台账》中填写 L/S 后自动计算风险值。建议对重大/较大风险优先采用“消除、替代、工程控制”，再辅以管理控制、PPE 与应急准备。</t>
        </is>
      </c>
    </row>
  </sheetData>
  <mergeCells count="7">
    <mergeCell ref="D12:H12"/>
    <mergeCell ref="D15:H15"/>
    <mergeCell ref="D13:H13"/>
    <mergeCell ref="D11:H11"/>
    <mergeCell ref="D14:H14"/>
    <mergeCell ref="A1:H1"/>
    <mergeCell ref="A17:H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39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48" customWidth="1" min="3" max="3"/>
    <col width="14" customWidth="1" min="5" max="5"/>
    <col width="16" customWidth="1" min="6" max="6"/>
    <col width="48" customWidth="1" min="7" max="7"/>
    <col width="18" customWidth="1" min="9" max="9"/>
    <col width="12" customWidth="1" min="10" max="10"/>
    <col width="14" customWidth="1" min="11" max="11"/>
    <col width="8" customWidth="1" min="12" max="12"/>
    <col width="20" customWidth="1" min="13" max="13"/>
    <col width="46" customWidth="1" min="14" max="14"/>
  </cols>
  <sheetData>
    <row r="1" ht="28" customHeight="1">
      <c r="A1" s="1" t="inlineStr">
        <is>
          <t>施工现场危险源辨识与风险评估矩阵｜配置与使用说明</t>
        </is>
      </c>
    </row>
    <row r="2">
      <c r="J2" s="36" t="inlineStr">
        <is>
          <t>最小分值</t>
        </is>
      </c>
      <c r="K2" s="36" t="inlineStr">
        <is>
          <t>风险等级</t>
        </is>
      </c>
      <c r="L2" s="36" t="inlineStr">
        <is>
          <t>颜色</t>
        </is>
      </c>
      <c r="M2" s="36" t="inlineStr">
        <is>
          <t>管控层级</t>
        </is>
      </c>
      <c r="N2" s="36" t="inlineStr">
        <is>
          <t>处理要求</t>
        </is>
      </c>
    </row>
    <row r="3">
      <c r="A3" s="37" t="inlineStr">
        <is>
          <t>一、使用步骤</t>
        </is>
      </c>
      <c r="J3" s="38" t="n">
        <v>1</v>
      </c>
      <c r="K3" s="38" t="inlineStr">
        <is>
          <t>低风险</t>
        </is>
      </c>
      <c r="L3" s="38" t="inlineStr">
        <is>
          <t>蓝</t>
        </is>
      </c>
      <c r="M3" s="38" t="inlineStr">
        <is>
          <t>班组/岗位</t>
        </is>
      </c>
      <c r="N3" s="38" t="inlineStr">
        <is>
          <t>保持现有控制；班前提醒与常规巡查</t>
        </is>
      </c>
    </row>
    <row r="4">
      <c r="A4" s="39" t="inlineStr">
        <is>
          <t>1</t>
        </is>
      </c>
      <c r="B4" s="40" t="inlineStr">
        <is>
          <t>在《JSA评估台账》中选择业务场景、填写作业活动与作业步骤。</t>
        </is>
      </c>
      <c r="J4" s="41" t="n">
        <v>4</v>
      </c>
      <c r="K4" s="41" t="inlineStr">
        <is>
          <t>一般风险</t>
        </is>
      </c>
      <c r="L4" s="41" t="inlineStr">
        <is>
          <t>黄</t>
        </is>
      </c>
      <c r="M4" s="41" t="inlineStr">
        <is>
          <t>项目部</t>
        </is>
      </c>
      <c r="N4" s="41" t="inlineStr">
        <is>
          <t>作业前交底；纳入日常检查，按期整改</t>
        </is>
      </c>
    </row>
    <row r="5">
      <c r="A5" s="39" t="inlineStr">
        <is>
          <t>2</t>
        </is>
      </c>
      <c r="B5" s="40" t="inlineStr">
        <is>
          <t>按危险源类别和可能事故类型识别危险源，记录现有控制措施。</t>
        </is>
      </c>
      <c r="J5" s="42" t="n">
        <v>9</v>
      </c>
      <c r="K5" s="42" t="inlineStr">
        <is>
          <t>较大风险</t>
        </is>
      </c>
      <c r="L5" s="42" t="inlineStr">
        <is>
          <t>橙</t>
        </is>
      </c>
      <c r="M5" s="42" t="inlineStr">
        <is>
          <t>项目部/公司</t>
        </is>
      </c>
      <c r="N5" s="42" t="inlineStr">
        <is>
          <t>制定专项措施；项目负责人组织复核，限期闭环</t>
        </is>
      </c>
    </row>
    <row r="6">
      <c r="A6" s="39" t="inlineStr">
        <is>
          <t>3</t>
        </is>
      </c>
      <c r="B6" s="40" t="inlineStr">
        <is>
          <t>选择初始可能性 L 与严重度 S，系统自动计算 R=L×S、风险等级和管控层级。</t>
        </is>
      </c>
      <c r="J6" s="43" t="n">
        <v>16</v>
      </c>
      <c r="K6" s="43" t="inlineStr">
        <is>
          <t>重大风险</t>
        </is>
      </c>
      <c r="L6" s="43" t="inlineStr">
        <is>
          <t>红</t>
        </is>
      </c>
      <c r="M6" s="43" t="inlineStr">
        <is>
          <t>公司/企业负责人</t>
        </is>
      </c>
      <c r="N6" s="43" t="inlineStr">
        <is>
          <t>暂停或限制作业；专项方案/专家论证/旁站监控，验收后恢复</t>
        </is>
      </c>
    </row>
    <row r="7">
      <c r="A7" s="39" t="inlineStr">
        <is>
          <t>4</t>
        </is>
      </c>
      <c r="B7" s="40" t="inlineStr">
        <is>
          <t>填写补充控制措施，再选择残余 L/S，系统自动计算残余风险等级。</t>
        </is>
      </c>
    </row>
    <row r="8">
      <c r="A8" s="39" t="inlineStr">
        <is>
          <t>5</t>
        </is>
      </c>
      <c r="B8" s="40" t="inlineStr">
        <is>
          <t>对“重大风险/较大风险”进行专项管控、责任落实、复评和关闭。</t>
        </is>
      </c>
    </row>
    <row r="9"/>
    <row r="10">
      <c r="A10" s="36" t="inlineStr">
        <is>
          <t>可能性 L</t>
        </is>
      </c>
      <c r="B10" s="36" t="inlineStr">
        <is>
          <t>名称</t>
        </is>
      </c>
      <c r="C10" s="36" t="inlineStr">
        <is>
          <t>判定参考</t>
        </is>
      </c>
      <c r="E10" s="36" t="inlineStr">
        <is>
          <t>严重度 S</t>
        </is>
      </c>
      <c r="F10" s="36" t="inlineStr">
        <is>
          <t>名称</t>
        </is>
      </c>
      <c r="G10" s="36" t="inlineStr">
        <is>
          <t>判定参考</t>
        </is>
      </c>
    </row>
    <row r="11">
      <c r="A11" s="40" t="n">
        <v>1</v>
      </c>
      <c r="B11" s="40" t="inlineStr">
        <is>
          <t>极不可能</t>
        </is>
      </c>
      <c r="C11" s="40" t="inlineStr">
        <is>
          <t>行业内未听说或极少发生；低频作业，控制充分且执行稳定</t>
        </is>
      </c>
      <c r="E11" s="40" t="n">
        <v>1</v>
      </c>
      <c r="F11" s="40" t="inlineStr">
        <is>
          <t>轻微</t>
        </is>
      </c>
      <c r="G11" s="40" t="inlineStr">
        <is>
          <t>急救或轻微损失；短时停顿，对进度影响小</t>
        </is>
      </c>
    </row>
    <row r="12">
      <c r="A12" s="40" t="n">
        <v>2</v>
      </c>
      <c r="B12" s="40" t="inlineStr">
        <is>
          <t>不太可能</t>
        </is>
      </c>
      <c r="C12" s="40" t="inlineStr">
        <is>
          <t>行业内发生过；现场有控制，偶发暴露或偶发偏差</t>
        </is>
      </c>
      <c r="E12" s="40" t="n">
        <v>2</v>
      </c>
      <c r="F12" s="40" t="inlineStr">
        <is>
          <t>一般</t>
        </is>
      </c>
      <c r="G12" s="40" t="inlineStr">
        <is>
          <t>医疗处理、一般财产损失或局部返工</t>
        </is>
      </c>
    </row>
    <row r="13">
      <c r="A13" s="40" t="n">
        <v>3</v>
      </c>
      <c r="B13" s="40" t="inlineStr">
        <is>
          <t>可能</t>
        </is>
      </c>
      <c r="C13" s="40" t="inlineStr">
        <is>
          <t>公司/项目曾发生；暴露频率中等，控制措施依赖人员执行</t>
        </is>
      </c>
      <c r="E13" s="40" t="n">
        <v>3</v>
      </c>
      <c r="F13" s="40" t="inlineStr">
        <is>
          <t>较重</t>
        </is>
      </c>
      <c r="G13" s="40" t="inlineStr">
        <is>
          <t>失时伤害、较大财产损失或影响关键工序</t>
        </is>
      </c>
    </row>
    <row r="14">
      <c r="A14" s="40" t="n">
        <v>4</v>
      </c>
      <c r="B14" s="40" t="inlineStr">
        <is>
          <t>很可能</t>
        </is>
      </c>
      <c r="C14" s="40" t="inlineStr">
        <is>
          <t>类似现场经常发生；控制不稳定、多人暴露或频繁作业</t>
        </is>
      </c>
      <c r="E14" s="40" t="n">
        <v>4</v>
      </c>
      <c r="F14" s="40" t="inlineStr">
        <is>
          <t>严重</t>
        </is>
      </c>
      <c r="G14" s="40" t="inlineStr">
        <is>
          <t>重伤、重大财产损失、停工整改或较大环境事件</t>
        </is>
      </c>
    </row>
    <row r="15">
      <c r="A15" s="40" t="n">
        <v>5</v>
      </c>
      <c r="B15" s="40" t="inlineStr">
        <is>
          <t>几乎必然</t>
        </is>
      </c>
      <c r="C15" s="40" t="inlineStr">
        <is>
          <t>高频作业、控制缺失、隐患已出现或条件持续恶化</t>
        </is>
      </c>
      <c r="E15" s="40" t="n">
        <v>5</v>
      </c>
      <c r="F15" s="40" t="inlineStr">
        <is>
          <t>灾难</t>
        </is>
      </c>
      <c r="G15" s="40" t="inlineStr">
        <is>
          <t>死亡/群伤、重大坍塌/火灾/爆炸或重大社会影响</t>
        </is>
      </c>
    </row>
    <row r="16"/>
    <row r="17">
      <c r="A17" s="44" t="inlineStr">
        <is>
          <t>业务场景列表（可按公司/项目修改）</t>
        </is>
      </c>
      <c r="C17" s="44" t="inlineStr">
        <is>
          <t>危险源类别</t>
        </is>
      </c>
      <c r="E17" s="44" t="inlineStr">
        <is>
          <t>可能事故类型</t>
        </is>
      </c>
      <c r="G17" s="44" t="inlineStr">
        <is>
          <t>状态</t>
        </is>
      </c>
      <c r="I17" s="44" t="inlineStr">
        <is>
          <t>控制措施层级</t>
        </is>
      </c>
    </row>
    <row r="18">
      <c r="A18" s="40" t="inlineStr">
        <is>
          <t>土方开挖</t>
        </is>
      </c>
      <c r="C18" s="40" t="inlineStr">
        <is>
          <t>人员行为</t>
        </is>
      </c>
      <c r="E18" s="40" t="inlineStr">
        <is>
          <t>高处坠落</t>
        </is>
      </c>
      <c r="G18" s="40" t="inlineStr">
        <is>
          <t>待评估</t>
        </is>
      </c>
      <c r="I18" s="40" t="inlineStr">
        <is>
          <t>消除</t>
        </is>
      </c>
    </row>
    <row r="19">
      <c r="A19" s="40" t="inlineStr">
        <is>
          <t>深基坑支护/降水</t>
        </is>
      </c>
      <c r="C19" s="40" t="inlineStr">
        <is>
          <t>设备设施</t>
        </is>
      </c>
      <c r="E19" s="40" t="inlineStr">
        <is>
          <t>物体打击</t>
        </is>
      </c>
      <c r="G19" s="40" t="inlineStr">
        <is>
          <t>整改中</t>
        </is>
      </c>
      <c r="I19" s="40" t="inlineStr">
        <is>
          <t>替代</t>
        </is>
      </c>
    </row>
    <row r="20">
      <c r="A20" s="40" t="inlineStr">
        <is>
          <t>模板支撑/混凝土浇筑</t>
        </is>
      </c>
      <c r="C20" s="40" t="inlineStr">
        <is>
          <t>材料/化学品</t>
        </is>
      </c>
      <c r="E20" s="40" t="inlineStr">
        <is>
          <t>机械伤害</t>
        </is>
      </c>
      <c r="G20" s="40" t="inlineStr">
        <is>
          <t>待复评</t>
        </is>
      </c>
      <c r="I20" s="40" t="inlineStr">
        <is>
          <t>工程控制</t>
        </is>
      </c>
    </row>
    <row r="21">
      <c r="A21" s="40" t="inlineStr">
        <is>
          <t>脚手架搭设/拆除</t>
        </is>
      </c>
      <c r="C21" s="40" t="inlineStr">
        <is>
          <t>作业环境</t>
        </is>
      </c>
      <c r="E21" s="40" t="inlineStr">
        <is>
          <t>起重伤害</t>
        </is>
      </c>
      <c r="G21" s="40" t="inlineStr">
        <is>
          <t>已关闭</t>
        </is>
      </c>
      <c r="I21" s="40" t="inlineStr">
        <is>
          <t>管理控制</t>
        </is>
      </c>
    </row>
    <row r="22">
      <c r="A22" s="40" t="inlineStr">
        <is>
          <t>高处作业/临边洞口</t>
        </is>
      </c>
      <c r="C22" s="40" t="inlineStr">
        <is>
          <t>能源隔离</t>
        </is>
      </c>
      <c r="E22" s="40" t="inlineStr">
        <is>
          <t>触电</t>
        </is>
      </c>
      <c r="G22" s="40" t="inlineStr">
        <is>
          <t>暂停作业</t>
        </is>
      </c>
      <c r="I22" s="40" t="inlineStr">
        <is>
          <t>个体防护</t>
        </is>
      </c>
    </row>
    <row r="23">
      <c r="A23" s="40" t="inlineStr">
        <is>
          <t>起重吊装/塔吊作业</t>
        </is>
      </c>
      <c r="C23" s="40" t="inlineStr">
        <is>
          <t>工艺方法</t>
        </is>
      </c>
      <c r="E23" s="40" t="inlineStr">
        <is>
          <t>坍塌</t>
        </is>
      </c>
      <c r="G23" s="40" t="inlineStr">
        <is>
          <t>已转移</t>
        </is>
      </c>
      <c r="I23" s="40" t="inlineStr">
        <is>
          <t>应急准备</t>
        </is>
      </c>
    </row>
    <row r="24">
      <c r="A24" s="40" t="inlineStr">
        <is>
          <t>钢结构安装</t>
        </is>
      </c>
      <c r="C24" s="40" t="inlineStr">
        <is>
          <t>管理组织</t>
        </is>
      </c>
      <c r="E24" s="40" t="inlineStr">
        <is>
          <t>火灾/爆炸</t>
        </is>
      </c>
      <c r="G24" s="40" t="inlineStr">
        <is>
          <t>不适用</t>
        </is>
      </c>
    </row>
    <row r="25">
      <c r="A25" s="40" t="inlineStr">
        <is>
          <t>临时用电</t>
        </is>
      </c>
      <c r="C25" s="40" t="inlineStr">
        <is>
          <t>消防爆炸</t>
        </is>
      </c>
      <c r="E25" s="40" t="inlineStr">
        <is>
          <t>中毒窒息</t>
        </is>
      </c>
    </row>
    <row r="26">
      <c r="A26" s="40" t="inlineStr">
        <is>
          <t>动火作业/焊接切割</t>
        </is>
      </c>
      <c r="C26" s="40" t="inlineStr">
        <is>
          <t>交通运输</t>
        </is>
      </c>
      <c r="E26" s="40" t="inlineStr">
        <is>
          <t>车辆伤害</t>
        </is>
      </c>
    </row>
    <row r="27">
      <c r="A27" s="40" t="inlineStr">
        <is>
          <t>施工机械/设备维修</t>
        </is>
      </c>
      <c r="C27" s="40" t="inlineStr">
        <is>
          <t>特种作业</t>
        </is>
      </c>
      <c r="E27" s="40" t="inlineStr">
        <is>
          <t>淹溺</t>
        </is>
      </c>
    </row>
    <row r="28">
      <c r="A28" s="40" t="inlineStr">
        <is>
          <t>车辆运输/倒车</t>
        </is>
      </c>
      <c r="C28" s="40" t="inlineStr">
        <is>
          <t>自然灾害</t>
        </is>
      </c>
      <c r="E28" s="40" t="inlineStr">
        <is>
          <t>灼烫</t>
        </is>
      </c>
    </row>
    <row r="29">
      <c r="A29" s="40" t="inlineStr">
        <is>
          <t>有限空间</t>
        </is>
      </c>
      <c r="C29" s="40" t="inlineStr">
        <is>
          <t>职业健康</t>
        </is>
      </c>
      <c r="E29" s="40" t="inlineStr">
        <is>
          <t>噪声/粉尘危害</t>
        </is>
      </c>
    </row>
    <row r="30">
      <c r="A30" s="40" t="inlineStr">
        <is>
          <t>易燃易爆/消防</t>
        </is>
      </c>
      <c r="C30" s="40" t="inlineStr">
        <is>
          <t>其他</t>
        </is>
      </c>
      <c r="E30" s="40" t="inlineStr">
        <is>
          <t>职业健康伤害</t>
        </is>
      </c>
    </row>
    <row r="31">
      <c r="A31" s="40" t="inlineStr">
        <is>
          <t>交叉作业</t>
        </is>
      </c>
      <c r="C31" s="40" t="n"/>
      <c r="E31" s="40" t="inlineStr">
        <is>
          <t>环境污染</t>
        </is>
      </c>
    </row>
    <row r="32">
      <c r="A32" s="40" t="inlineStr">
        <is>
          <t>夜间施工</t>
        </is>
      </c>
      <c r="E32" s="40" t="inlineStr">
        <is>
          <t>其他</t>
        </is>
      </c>
    </row>
    <row r="33">
      <c r="A33" s="40" t="inlineStr">
        <is>
          <t>装饰装修</t>
        </is>
      </c>
    </row>
    <row r="34">
      <c r="A34" s="40" t="inlineStr">
        <is>
          <t>防汛防台/极端天气</t>
        </is>
      </c>
    </row>
    <row r="35">
      <c r="A35" s="40" t="inlineStr">
        <is>
          <t>临设/生活区</t>
        </is>
      </c>
    </row>
    <row r="36">
      <c r="A36" s="40" t="inlineStr">
        <is>
          <t>市政道路/交通导改</t>
        </is>
      </c>
    </row>
    <row r="37">
      <c r="A37" s="40" t="inlineStr">
        <is>
          <t>隧道/地下工程</t>
        </is>
      </c>
    </row>
    <row r="38">
      <c r="A38" s="40" t="inlineStr">
        <is>
          <t>拆除作业</t>
        </is>
      </c>
    </row>
    <row r="39">
      <c r="A39" s="40" t="inlineStr">
        <is>
          <t>防水/涂装作业</t>
        </is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36" customWidth="1" min="3" max="3"/>
    <col width="22" customWidth="1" min="4" max="4"/>
    <col width="56" customWidth="1" min="5" max="5"/>
    <col width="28" customWidth="1" min="6" max="6"/>
    <col width="12" customWidth="1" min="7" max="7"/>
    <col width="12" customWidth="1" min="8" max="8"/>
  </cols>
  <sheetData>
    <row r="1" ht="28" customHeight="1">
      <c r="A1" s="1" t="inlineStr">
        <is>
          <t>多业务场景危险源库（可复制到 JSA评估台账，也可按企业标准增删）</t>
        </is>
      </c>
    </row>
    <row r="2"/>
    <row r="3">
      <c r="A3" s="23" t="inlineStr">
        <is>
          <t>业务场景</t>
        </is>
      </c>
      <c r="B3" s="23" t="inlineStr">
        <is>
          <t>典型作业活动</t>
        </is>
      </c>
      <c r="C3" s="23" t="inlineStr">
        <is>
          <t>典型危险源</t>
        </is>
      </c>
      <c r="D3" s="23" t="inlineStr">
        <is>
          <t>可能事故</t>
        </is>
      </c>
      <c r="E3" s="23" t="inlineStr">
        <is>
          <t>关键控制措施</t>
        </is>
      </c>
      <c r="F3" s="23" t="inlineStr">
        <is>
          <t>适用许可/记录</t>
        </is>
      </c>
      <c r="G3" s="23" t="inlineStr">
        <is>
          <t>建议初始L</t>
        </is>
      </c>
      <c r="H3" s="23" t="inlineStr">
        <is>
          <t>建议初始S</t>
        </is>
      </c>
    </row>
    <row r="4">
      <c r="A4" s="40" t="inlineStr">
        <is>
          <t>土方开挖</t>
        </is>
      </c>
      <c r="B4" s="40" t="inlineStr">
        <is>
          <t>机械开挖、人工修坡</t>
        </is>
      </c>
      <c r="C4" s="40" t="inlineStr">
        <is>
          <t>未探明地下管线、边坡超挖、人员进入回转半径</t>
        </is>
      </c>
      <c r="D4" s="40" t="inlineStr">
        <is>
          <t>坍塌/机械伤害/触电</t>
        </is>
      </c>
      <c r="E4" s="40" t="inlineStr">
        <is>
          <t>开挖前管线探测和交底；设警戒线；边坡按方案放坡或支护；专人指挥</t>
        </is>
      </c>
      <c r="F4" s="40" t="inlineStr">
        <is>
          <t>开挖许可/管线交底/旁站记录</t>
        </is>
      </c>
      <c r="G4" s="40" t="n">
        <v>3</v>
      </c>
      <c r="H4" s="40" t="n">
        <v>4</v>
      </c>
    </row>
    <row r="5">
      <c r="A5" s="40" t="inlineStr">
        <is>
          <t>深基坑支护/降水</t>
        </is>
      </c>
      <c r="B5" s="40" t="inlineStr">
        <is>
          <t>支护施工、降水运行</t>
        </is>
      </c>
      <c r="C5" s="40" t="inlineStr">
        <is>
          <t>支护变形、涌水涌砂、临边防护缺失</t>
        </is>
      </c>
      <c r="D5" s="40" t="inlineStr">
        <is>
          <t>坍塌/淹溺/高处坠落</t>
        </is>
      </c>
      <c r="E5" s="40" t="inlineStr">
        <is>
          <t>监测预警；降水设备巡检；临边防护；雨季应急物资；超过阈值停工处置</t>
        </is>
      </c>
      <c r="F5" s="40" t="inlineStr">
        <is>
          <t>专项方案/监测记录/应急预案</t>
        </is>
      </c>
      <c r="G5" s="40" t="n">
        <v>3</v>
      </c>
      <c r="H5" s="40" t="n">
        <v>5</v>
      </c>
    </row>
    <row r="6">
      <c r="A6" s="40" t="inlineStr">
        <is>
          <t>模板支撑/混凝土浇筑</t>
        </is>
      </c>
      <c r="B6" s="40" t="inlineStr">
        <is>
          <t>高支模搭设与浇筑</t>
        </is>
      </c>
      <c r="C6" s="40" t="inlineStr">
        <is>
          <t>立杆间距不符、剪刀撑缺失、集中堆载、浇筑顺序失控</t>
        </is>
      </c>
      <c r="D6" s="40" t="inlineStr">
        <is>
          <t>坍塌/物体打击</t>
        </is>
      </c>
      <c r="E6" s="40" t="inlineStr">
        <is>
          <t>专项方案和验收；荷载控制；浇筑分层对称；浇筑期间变形观察</t>
        </is>
      </c>
      <c r="F6" s="40" t="inlineStr">
        <is>
          <t>高支模验收/浇筑令</t>
        </is>
      </c>
      <c r="G6" s="40" t="n">
        <v>3</v>
      </c>
      <c r="H6" s="40" t="n">
        <v>5</v>
      </c>
    </row>
    <row r="7">
      <c r="A7" s="40" t="inlineStr">
        <is>
          <t>脚手架搭设/拆除</t>
        </is>
      </c>
      <c r="B7" s="40" t="inlineStr">
        <is>
          <t>落地架/悬挑架搭拆</t>
        </is>
      </c>
      <c r="C7" s="40" t="inlineStr">
        <is>
          <t>基础不实、连墙件缺失、未按顺序拆除、抛掷材料</t>
        </is>
      </c>
      <c r="D7" s="40" t="inlineStr">
        <is>
          <t>高处坠落/坍塌/物体打击</t>
        </is>
      </c>
      <c r="E7" s="40" t="inlineStr">
        <is>
          <t>持证人员作业；分段验收挂牌；设置连墙件；拆除警戒区；严禁上下交叉</t>
        </is>
      </c>
      <c r="F7" s="40" t="inlineStr">
        <is>
          <t>脚手架验收/拆除交底</t>
        </is>
      </c>
      <c r="G7" s="40" t="n">
        <v>4</v>
      </c>
      <c r="H7" s="40" t="n">
        <v>4</v>
      </c>
    </row>
    <row r="8">
      <c r="A8" s="40" t="inlineStr">
        <is>
          <t>高处作业/临边洞口</t>
        </is>
      </c>
      <c r="B8" s="40" t="inlineStr">
        <is>
          <t>楼层临边、洞口周边作业</t>
        </is>
      </c>
      <c r="C8" s="40" t="inlineStr">
        <is>
          <t>防护栏杆缺失、洞口盖板未固定、安全带无可靠挂点</t>
        </is>
      </c>
      <c r="D8" s="40" t="inlineStr">
        <is>
          <t>高处坠落/物体打击</t>
        </is>
      </c>
      <c r="E8" s="40" t="inlineStr">
        <is>
          <t>洞口盖板固定并标识；双道防护栏；设置安全网；高挂低用；工具防坠</t>
        </is>
      </c>
      <c r="F8" s="40" t="inlineStr">
        <is>
          <t>高处作业交底/巡检记录</t>
        </is>
      </c>
      <c r="G8" s="40" t="n">
        <v>4</v>
      </c>
      <c r="H8" s="40" t="n">
        <v>5</v>
      </c>
    </row>
    <row r="9">
      <c r="A9" s="40" t="inlineStr">
        <is>
          <t>起重吊装/塔吊作业</t>
        </is>
      </c>
      <c r="B9" s="40" t="inlineStr">
        <is>
          <t>构件吊装、材料转运</t>
        </is>
      </c>
      <c r="C9" s="40" t="inlineStr">
        <is>
          <t>吊物下方站人、吊具磨损、超载、指挥信号不清</t>
        </is>
      </c>
      <c r="D9" s="40" t="inlineStr">
        <is>
          <t>起重伤害/物体打击</t>
        </is>
      </c>
      <c r="E9" s="40" t="inlineStr">
        <is>
          <t>吊装方案；吊具检查；试吊；禁入吊装半径；统一指挥；风速超限停止</t>
        </is>
      </c>
      <c r="F9" s="40" t="inlineStr">
        <is>
          <t>吊装令/设备点检/司机指挥证</t>
        </is>
      </c>
      <c r="G9" s="40" t="n">
        <v>3</v>
      </c>
      <c r="H9" s="40" t="n">
        <v>5</v>
      </c>
    </row>
    <row r="10">
      <c r="A10" s="40" t="inlineStr">
        <is>
          <t>钢结构安装</t>
        </is>
      </c>
      <c r="B10" s="40" t="inlineStr">
        <is>
          <t>钢梁吊装、高强螺栓安装</t>
        </is>
      </c>
      <c r="C10" s="40" t="inlineStr">
        <is>
          <t>临时固定不足、人员未系挂、构件坠落</t>
        </is>
      </c>
      <c r="D10" s="40" t="inlineStr">
        <is>
          <t>高处坠落/物体打击/起重伤害</t>
        </is>
      </c>
      <c r="E10" s="40" t="inlineStr">
        <is>
          <t>设置生命线；临时支撑和校正；吊装区封闭；安装顺序按方案执行</t>
        </is>
      </c>
      <c r="F10" s="40" t="inlineStr">
        <is>
          <t>专项方案/吊装交底</t>
        </is>
      </c>
      <c r="G10" s="40" t="n">
        <v>3</v>
      </c>
      <c r="H10" s="40" t="n">
        <v>5</v>
      </c>
    </row>
    <row r="11">
      <c r="A11" s="40" t="inlineStr">
        <is>
          <t>临时用电</t>
        </is>
      </c>
      <c r="B11" s="40" t="inlineStr">
        <is>
          <t>配电、照明、电动工具使用</t>
        </is>
      </c>
      <c r="C11" s="40" t="inlineStr">
        <is>
          <t>漏保失效、私拉乱接、一闸多机、电缆破损浸水</t>
        </is>
      </c>
      <c r="D11" s="40" t="inlineStr">
        <is>
          <t>触电/火灾</t>
        </is>
      </c>
      <c r="E11" s="40" t="inlineStr">
        <is>
          <t>三级配电二级保护；漏保试跳；电缆架空或防护；电工持证；雨天防水措施</t>
        </is>
      </c>
      <c r="F11" s="40" t="inlineStr">
        <is>
          <t>临电验收/电工巡检</t>
        </is>
      </c>
      <c r="G11" s="40" t="n">
        <v>4</v>
      </c>
      <c r="H11" s="40" t="n">
        <v>4</v>
      </c>
    </row>
    <row r="12">
      <c r="A12" s="40" t="inlineStr">
        <is>
          <t>动火作业/焊接切割</t>
        </is>
      </c>
      <c r="B12" s="40" t="inlineStr">
        <is>
          <t>焊接、气割、砂轮切割</t>
        </is>
      </c>
      <c r="C12" s="40" t="inlineStr">
        <is>
          <t>可燃物未清理、气瓶距离不足、火花飞溅、无监护</t>
        </is>
      </c>
      <c r="D12" s="40" t="inlineStr">
        <is>
          <t>火灾/爆炸/灼烫</t>
        </is>
      </c>
      <c r="E12" s="40" t="inlineStr">
        <is>
          <t>动火审批；清理隔离可燃物；配灭火器；气瓶防倾倒和间距；动火监护和复查</t>
        </is>
      </c>
      <c r="F12" s="40" t="inlineStr">
        <is>
          <t>动火证/气瓶检查/监护记录</t>
        </is>
      </c>
      <c r="G12" s="40" t="n">
        <v>4</v>
      </c>
      <c r="H12" s="40" t="n">
        <v>5</v>
      </c>
    </row>
    <row r="13">
      <c r="A13" s="40" t="inlineStr">
        <is>
          <t>施工机械/设备维修</t>
        </is>
      </c>
      <c r="B13" s="40" t="inlineStr">
        <is>
          <t>圆盘锯、切割机、挖机、泵车维修</t>
        </is>
      </c>
      <c r="C13" s="40" t="inlineStr">
        <is>
          <t>防护罩缺失、带病运转、未断电挂牌、误启动</t>
        </is>
      </c>
      <c r="D13" s="40" t="inlineStr">
        <is>
          <t>机械伤害/触电</t>
        </is>
      </c>
      <c r="E13" s="40" t="inlineStr">
        <is>
          <t>设备点检；防护装置齐全；维修前能源隔离和挂牌；作业半径隔离</t>
        </is>
      </c>
      <c r="F13" s="40" t="inlineStr">
        <is>
          <t>设备点检/维修许可</t>
        </is>
      </c>
      <c r="G13" s="40" t="n">
        <v>3</v>
      </c>
      <c r="H13" s="40" t="n">
        <v>4</v>
      </c>
    </row>
    <row r="14">
      <c r="A14" s="40" t="inlineStr">
        <is>
          <t>车辆运输/倒车</t>
        </is>
      </c>
      <c r="B14" s="40" t="inlineStr">
        <is>
          <t>场内车辆行驶、倒车卸料</t>
        </is>
      </c>
      <c r="C14" s="40" t="inlineStr">
        <is>
          <t>人车混行、盲区、超速、路面湿滑</t>
        </is>
      </c>
      <c r="D14" s="40" t="inlineStr">
        <is>
          <t>车辆伤害/物体打击</t>
        </is>
      </c>
      <c r="E14" s="40" t="inlineStr">
        <is>
          <t>人车分流；限速和导向；倒车指挥；夜间照明；车辆制动和倒车报警检查</t>
        </is>
      </c>
      <c r="F14" s="40" t="inlineStr">
        <is>
          <t>车辆点检/交通组织方案</t>
        </is>
      </c>
      <c r="G14" s="40" t="n">
        <v>3</v>
      </c>
      <c r="H14" s="40" t="n">
        <v>4</v>
      </c>
    </row>
    <row r="15">
      <c r="A15" s="40" t="inlineStr">
        <is>
          <t>有限空间</t>
        </is>
      </c>
      <c r="B15" s="40" t="inlineStr">
        <is>
          <t>井室、管道、地下室水池作业</t>
        </is>
      </c>
      <c r="C15" s="40" t="inlineStr">
        <is>
          <t>缺氧、有毒气体、通风不足、盲目施救</t>
        </is>
      </c>
      <c r="D15" s="40" t="inlineStr">
        <is>
          <t>中毒窒息/淹溺</t>
        </is>
      </c>
      <c r="E15" s="40" t="inlineStr">
        <is>
          <t>作业审批；先检测后通风再进入；连续监测；监护；救援装备；禁止盲目施救</t>
        </is>
      </c>
      <c r="F15" s="40" t="inlineStr">
        <is>
          <t>有限空间作业票/检测记录</t>
        </is>
      </c>
      <c r="G15" s="40" t="n">
        <v>3</v>
      </c>
      <c r="H15" s="40" t="n">
        <v>5</v>
      </c>
    </row>
    <row r="16">
      <c r="A16" s="40" t="inlineStr">
        <is>
          <t>易燃易爆/消防</t>
        </is>
      </c>
      <c r="B16" s="40" t="inlineStr">
        <is>
          <t>材料堆场、油漆库、气瓶库管理</t>
        </is>
      </c>
      <c r="C16" s="40" t="inlineStr">
        <is>
          <t>易燃物混放、消防通道堵塞、吸烟明火、灭火器失效</t>
        </is>
      </c>
      <c r="D16" s="40" t="inlineStr">
        <is>
          <t>火灾/爆炸</t>
        </is>
      </c>
      <c r="E16" s="40" t="inlineStr">
        <is>
          <t>分区分类存放；禁火标识；消防通道畅通；灭火器点检；仓库通风防晒</t>
        </is>
      </c>
      <c r="F16" s="40" t="inlineStr">
        <is>
          <t>消防巡检/库房台账</t>
        </is>
      </c>
      <c r="G16" s="40" t="n">
        <v>3</v>
      </c>
      <c r="H16" s="40" t="n">
        <v>5</v>
      </c>
    </row>
    <row r="17">
      <c r="A17" s="40" t="inlineStr">
        <is>
          <t>交叉作业</t>
        </is>
      </c>
      <c r="B17" s="40" t="inlineStr">
        <is>
          <t>上下层同步施工</t>
        </is>
      </c>
      <c r="C17" s="40" t="inlineStr">
        <is>
          <t>上方材料掉落、区域隔离不足、工序冲突</t>
        </is>
      </c>
      <c r="D17" s="40" t="inlineStr">
        <is>
          <t>物体打击/高处坠落</t>
        </is>
      </c>
      <c r="E17" s="40" t="inlineStr">
        <is>
          <t>统筹工序；垂直交叉禁作；硬隔离和防护棚；作业面移交确认</t>
        </is>
      </c>
      <c r="F17" s="40" t="inlineStr">
        <is>
          <t>交叉作业协调记录</t>
        </is>
      </c>
      <c r="G17" s="40" t="n">
        <v>4</v>
      </c>
      <c r="H17" s="40" t="n">
        <v>4</v>
      </c>
    </row>
    <row r="18">
      <c r="A18" s="40" t="inlineStr">
        <is>
          <t>夜间施工</t>
        </is>
      </c>
      <c r="B18" s="40" t="inlineStr">
        <is>
          <t>夜间吊装、运输、浇筑</t>
        </is>
      </c>
      <c r="C18" s="40" t="inlineStr">
        <is>
          <t>照明不足、疲劳作业、警示不明显</t>
        </is>
      </c>
      <c r="D18" s="40" t="inlineStr">
        <is>
          <t>车辆伤害/物体打击/高处坠落</t>
        </is>
      </c>
      <c r="E18" s="40" t="inlineStr">
        <is>
          <t>照明验收；轮班休息；反光标识；关键作业管理人员到岗</t>
        </is>
      </c>
      <c r="F18" s="40" t="inlineStr">
        <is>
          <t>夜间施工审批/照明检查</t>
        </is>
      </c>
      <c r="G18" s="40" t="n">
        <v>3</v>
      </c>
      <c r="H18" s="40" t="n">
        <v>4</v>
      </c>
    </row>
    <row r="19">
      <c r="A19" s="40" t="inlineStr">
        <is>
          <t>装饰装修</t>
        </is>
      </c>
      <c r="B19" s="40" t="inlineStr">
        <is>
          <t>涂刷、吊顶、石材安装</t>
        </is>
      </c>
      <c r="C19" s="40" t="inlineStr">
        <is>
          <t>脚手平台不稳、粉尘/挥发物、切割飞溅</t>
        </is>
      </c>
      <c r="D19" s="40" t="inlineStr">
        <is>
          <t>高处坠落/职业健康伤害/火灾</t>
        </is>
      </c>
      <c r="E19" s="40" t="inlineStr">
        <is>
          <t>移动平台验收；通风；佩戴防尘/防毒用品；切割区隔离和动火管理</t>
        </is>
      </c>
      <c r="F19" s="40" t="inlineStr">
        <is>
          <t>平台验收/通风检测</t>
        </is>
      </c>
      <c r="G19" s="40" t="n">
        <v>3</v>
      </c>
      <c r="H19" s="40" t="n">
        <v>3</v>
      </c>
    </row>
    <row r="20">
      <c r="A20" s="40" t="inlineStr">
        <is>
          <t>防汛防台/极端天气</t>
        </is>
      </c>
      <c r="B20" s="40" t="inlineStr">
        <is>
          <t>雨季施工、大风天气吊装</t>
        </is>
      </c>
      <c r="C20" s="40" t="inlineStr">
        <is>
          <t>积水、雷电、大风、边坡软化、临设受损</t>
        </is>
      </c>
      <c r="D20" s="40" t="inlineStr">
        <is>
          <t>坍塌/触电/淹溺/物体打击</t>
        </is>
      </c>
      <c r="E20" s="40" t="inlineStr">
        <is>
          <t>气象预警；停止高处/吊装；排水和加固；临电断电；应急物资和巡查</t>
        </is>
      </c>
      <c r="F20" s="40" t="inlineStr">
        <is>
          <t>防汛预案/气象记录</t>
        </is>
      </c>
      <c r="G20" s="40" t="n">
        <v>3</v>
      </c>
      <c r="H20" s="40" t="n">
        <v>5</v>
      </c>
    </row>
    <row r="21">
      <c r="A21" s="40" t="inlineStr">
        <is>
          <t>临设/生活区</t>
        </is>
      </c>
      <c r="B21" s="40" t="inlineStr">
        <is>
          <t>宿舍、食堂、办公区管理</t>
        </is>
      </c>
      <c r="C21" s="40" t="inlineStr">
        <is>
          <t>违规用电、可燃夹芯板、燃气泄漏、消防通道堵塞</t>
        </is>
      </c>
      <c r="D21" s="40" t="inlineStr">
        <is>
          <t>火灾/爆炸/中毒</t>
        </is>
      </c>
      <c r="E21" s="40" t="inlineStr">
        <is>
          <t>材料防火等级核验；限电管理；燃气检测；消防演练；疏散通道畅通</t>
        </is>
      </c>
      <c r="F21" s="40" t="inlineStr">
        <is>
          <t>消防检查/演练记录</t>
        </is>
      </c>
      <c r="G21" s="40" t="n">
        <v>3</v>
      </c>
      <c r="H21" s="40" t="n">
        <v>5</v>
      </c>
    </row>
    <row r="22">
      <c r="A22" s="40" t="inlineStr">
        <is>
          <t>市政道路/交通导改</t>
        </is>
      </c>
      <c r="B22" s="40" t="inlineStr">
        <is>
          <t>占道施工、交通疏导</t>
        </is>
      </c>
      <c r="C22" s="40" t="inlineStr">
        <is>
          <t>围挡缺失、车辆冲撞、行人误入作业区</t>
        </is>
      </c>
      <c r="D22" s="40" t="inlineStr">
        <is>
          <t>车辆伤害/物体打击</t>
        </is>
      </c>
      <c r="E22" s="40" t="inlineStr">
        <is>
          <t>交通组织方案；反光锥桶和防撞设施；专人疏导；夜间警示灯</t>
        </is>
      </c>
      <c r="F22" s="40" t="inlineStr">
        <is>
          <t>交通导改审批/巡查记录</t>
        </is>
      </c>
      <c r="G22" s="40" t="n">
        <v>3</v>
      </c>
      <c r="H22" s="40" t="n">
        <v>4</v>
      </c>
    </row>
    <row r="23">
      <c r="A23" s="40" t="inlineStr">
        <is>
          <t>隧道/地下工程</t>
        </is>
      </c>
      <c r="B23" s="40" t="inlineStr">
        <is>
          <t>暗挖、盾构、地下连续墙</t>
        </is>
      </c>
      <c r="C23" s="40" t="inlineStr">
        <is>
          <t>掌子面失稳、涌水、瓦斯/有害气体、通风不足</t>
        </is>
      </c>
      <c r="D23" s="40" t="inlineStr">
        <is>
          <t>坍塌/中毒窒息/淹溺</t>
        </is>
      </c>
      <c r="E23" s="40" t="inlineStr">
        <is>
          <t>超前地质预报；监测量测；通风检测；应急封堵和排水；专项方案</t>
        </is>
      </c>
      <c r="F23" s="40" t="inlineStr">
        <is>
          <t>专项方案/监测记录</t>
        </is>
      </c>
      <c r="G23" s="40" t="n">
        <v>3</v>
      </c>
      <c r="H23" s="40" t="n">
        <v>5</v>
      </c>
    </row>
    <row r="24">
      <c r="A24" s="40" t="inlineStr">
        <is>
          <t>拆除作业</t>
        </is>
      </c>
      <c r="B24" s="40" t="inlineStr">
        <is>
          <t>墙体/构筑物拆除</t>
        </is>
      </c>
      <c r="C24" s="40" t="inlineStr">
        <is>
          <t>结构受力不明、无序拆除、扬尘和坠物</t>
        </is>
      </c>
      <c r="D24" s="40" t="inlineStr">
        <is>
          <t>坍塌/物体打击/粉尘危害</t>
        </is>
      </c>
      <c r="E24" s="40" t="inlineStr">
        <is>
          <t>拆除方案；先支护后拆除；警戒区；洒水降尘；禁止立体交叉拆除</t>
        </is>
      </c>
      <c r="F24" s="40" t="inlineStr">
        <is>
          <t>拆除方案/交底记录</t>
        </is>
      </c>
      <c r="G24" s="40" t="n">
        <v>3</v>
      </c>
      <c r="H24" s="40" t="n">
        <v>5</v>
      </c>
    </row>
    <row r="25">
      <c r="A25" s="40" t="inlineStr">
        <is>
          <t>防水/涂装作业</t>
        </is>
      </c>
      <c r="B25" s="40" t="inlineStr">
        <is>
          <t>防水卷材、涂料喷涂</t>
        </is>
      </c>
      <c r="C25" s="40" t="inlineStr">
        <is>
          <t>明火热熔、挥发性气体、通风不足、材料堆放过量</t>
        </is>
      </c>
      <c r="D25" s="40" t="inlineStr">
        <is>
          <t>火灾/爆炸/中毒窒息</t>
        </is>
      </c>
      <c r="E25" s="40" t="inlineStr">
        <is>
          <t>动火审批；限量领料；通风；可燃气体检测；灭火器和监护</t>
        </is>
      </c>
      <c r="F25" s="40" t="inlineStr">
        <is>
          <t>动火证/通风检测</t>
        </is>
      </c>
      <c r="G25" s="40" t="n">
        <v>3</v>
      </c>
      <c r="H25" s="40" t="n">
        <v>4</v>
      </c>
    </row>
    <row r="26">
      <c r="A26" s="40" t="inlineStr">
        <is>
          <t>基坑降水/排水</t>
        </is>
      </c>
      <c r="B26" s="40" t="inlineStr">
        <is>
          <t>水泵运行、电缆布设</t>
        </is>
      </c>
      <c r="C26" s="40" t="inlineStr">
        <is>
          <t>水泵漏电、电缆浸水、坑内积水</t>
        </is>
      </c>
      <c r="D26" s="40" t="inlineStr">
        <is>
          <t>触电/淹溺</t>
        </is>
      </c>
      <c r="E26" s="40" t="inlineStr">
        <is>
          <t>水泵漏保；电缆架空或防水；坑边排水沟；雨前检查和应急抽排</t>
        </is>
      </c>
      <c r="F26" s="40" t="inlineStr">
        <is>
          <t>临电巡检/排水记录</t>
        </is>
      </c>
      <c r="G26" s="40" t="n">
        <v>3</v>
      </c>
      <c r="H26" s="40" t="n">
        <v>4</v>
      </c>
    </row>
    <row r="27">
      <c r="A27" s="40" t="inlineStr">
        <is>
          <t>混凝土泵送</t>
        </is>
      </c>
      <c r="B27" s="40" t="inlineStr">
        <is>
          <t>泵车布置、管道连接</t>
        </is>
      </c>
      <c r="C27" s="40" t="inlineStr">
        <is>
          <t>支腿基础不稳、管道爆裂、臂架碰线</t>
        </is>
      </c>
      <c r="D27" s="40" t="inlineStr">
        <is>
          <t>机械伤害/物体打击/触电</t>
        </is>
      </c>
      <c r="E27" s="40" t="inlineStr">
        <is>
          <t>支腿垫板；管卡检查；禁入臂架半径；与架空线路保持安全距离</t>
        </is>
      </c>
      <c r="F27" s="40" t="inlineStr">
        <is>
          <t>设备点检/泵送交底</t>
        </is>
      </c>
      <c r="G27" s="40" t="n">
        <v>3</v>
      </c>
      <c r="H27" s="40" t="n">
        <v>4</v>
      </c>
    </row>
    <row r="28">
      <c r="A28" s="40" t="inlineStr">
        <is>
          <t>塔吊/升降机维保</t>
        </is>
      </c>
      <c r="B28" s="40" t="inlineStr">
        <is>
          <t>附着检查、标准节加节</t>
        </is>
      </c>
      <c r="C28" s="40" t="inlineStr">
        <is>
          <t>高处坠落、工具坠落、误操作、未断电</t>
        </is>
      </c>
      <c r="D28" s="40" t="inlineStr">
        <is>
          <t>高处坠落/物体打击/机械伤害</t>
        </is>
      </c>
      <c r="E28" s="40" t="inlineStr">
        <is>
          <t>维保许可；断电挂牌；工具防坠；人员持证；验收后恢复使用</t>
        </is>
      </c>
      <c r="F28" s="40" t="inlineStr">
        <is>
          <t>维保记录/验收单</t>
        </is>
      </c>
      <c r="G28" s="40" t="n">
        <v>3</v>
      </c>
      <c r="H28" s="40" t="n">
        <v>5</v>
      </c>
    </row>
    <row r="29">
      <c r="A29" s="40" t="inlineStr">
        <is>
          <t>材料堆放</t>
        </is>
      </c>
      <c r="B29" s="40" t="inlineStr">
        <is>
          <t>钢筋、模板、砌块堆放</t>
        </is>
      </c>
      <c r="C29" s="40" t="inlineStr">
        <is>
          <t>堆放超高、通道堵塞、滚落倾倒</t>
        </is>
      </c>
      <c r="D29" s="40" t="inlineStr">
        <is>
          <t>物体打击/车辆伤害</t>
        </is>
      </c>
      <c r="E29" s="40" t="inlineStr">
        <is>
          <t>分区定置；限高限载；底部垫稳；通道保持；标识牌</t>
        </is>
      </c>
      <c r="F29" s="40" t="inlineStr">
        <is>
          <t>现场巡检/材料台账</t>
        </is>
      </c>
      <c r="G29" s="40" t="n">
        <v>3</v>
      </c>
      <c r="H29" s="40" t="n">
        <v>3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0" customWidth="1" min="1" max="1"/>
    <col width="78" customWidth="1" min="2" max="2"/>
    <col width="56" customWidth="1" min="3" max="3"/>
    <col width="46" customWidth="1" min="4" max="4"/>
  </cols>
  <sheetData>
    <row r="1" ht="28" customHeight="1">
      <c r="A1" s="1" t="inlineStr">
        <is>
          <t>来源与适用说明</t>
        </is>
      </c>
    </row>
    <row r="2"/>
    <row r="3">
      <c r="A3" s="6" t="inlineStr">
        <is>
          <t>来源/参考</t>
        </is>
      </c>
      <c r="B3" s="6" t="inlineStr">
        <is>
          <t>URL</t>
        </is>
      </c>
      <c r="C3" s="6" t="inlineStr">
        <is>
          <t>用于模板中的内容</t>
        </is>
      </c>
      <c r="D3" s="6" t="inlineStr">
        <is>
          <t>备注</t>
        </is>
      </c>
    </row>
    <row r="4">
      <c r="A4" s="9" t="inlineStr">
        <is>
          <t>用户提供页面</t>
        </is>
      </c>
      <c r="B4" s="9" t="inlineStr">
        <is>
          <t>http://localhost:2020/zh/excel-templates/construction/jsa-risk-assessment-matrix/</t>
        </is>
      </c>
      <c r="C4" s="9" t="inlineStr">
        <is>
          <t>施工现场危险源辨识与风险评估矩阵模板主题、JSA 表单结构方向</t>
        </is>
      </c>
      <c r="D4" s="9" t="inlineStr">
        <is>
          <t>本运行环境无法访问 localhost 页面；已保留 URL 作为来源记录。</t>
        </is>
      </c>
    </row>
    <row r="5">
      <c r="A5" s="9" t="inlineStr">
        <is>
          <t>建设工程施工现场消防安全风险管控与隐患治理标准</t>
        </is>
      </c>
      <c r="B5" s="9" t="inlineStr">
        <is>
          <t>https://xxgk.jl.gov.cn/zcbm/fgw_98022/xxgkmlqy/202405/P020240508505633858728.pdf</t>
        </is>
      </c>
      <c r="C5" s="9" t="inlineStr">
        <is>
          <t>风险辨识、风险评估、风险矩阵法、风险等级与管控措施的通用结构</t>
        </is>
      </c>
      <c r="D5" s="9" t="inlineStr">
        <is>
          <t>用于补强模板逻辑，不替代企业或项目所在地强制标准。</t>
        </is>
      </c>
    </row>
    <row r="6">
      <c r="A6" s="9" t="inlineStr">
        <is>
          <t>危险源辨识与风险评价资料</t>
        </is>
      </c>
      <c r="B6" s="9" t="inlineStr">
        <is>
          <t>https://sys.xjnu.edu.cn/__local/1/FE/39/A2DEB1403AB51BF81556A39151E_3029BD11_558AAD.pdf</t>
        </is>
      </c>
      <c r="C6" s="9" t="inlineStr">
        <is>
          <t>风险矩阵法：R=f(F,C)，即以可能性与后果严重度评估风险</t>
        </is>
      </c>
      <c r="D6" s="9" t="inlineStr">
        <is>
          <t>用于说明风险矩阵基本方法。</t>
        </is>
      </c>
    </row>
    <row r="7">
      <c r="A7" s="9" t="inlineStr">
        <is>
          <t>房屋建筑与市政基础设施工程施工安全风险评估技术标准资料</t>
        </is>
      </c>
      <c r="B7" s="9" t="inlineStr">
        <is>
          <t>https://www.jampx.com/filemap/upload/file/20221110/1668049599552001847.pdf</t>
        </is>
      </c>
      <c r="C7" s="9" t="inlineStr">
        <is>
          <t>风险评估报告应包含危险源辨识、可能性分析、严重性分析、风险评价、控制措施建议等内容</t>
        </is>
      </c>
      <c r="D7" s="9" t="inlineStr">
        <is>
          <t>用于补强台账字段完整性。</t>
        </is>
      </c>
    </row>
    <row r="8">
      <c r="A8" s="9" t="n"/>
      <c r="B8" s="9" t="n"/>
      <c r="C8" s="9" t="n"/>
      <c r="D8" s="9" t="n"/>
    </row>
    <row r="9">
      <c r="A9" s="9" t="n"/>
      <c r="B9" s="9" t="n"/>
      <c r="C9" s="9" t="n"/>
      <c r="D9" s="9" t="n"/>
    </row>
    <row r="10">
      <c r="A10" s="20" t="inlineStr">
        <is>
          <t>免责声明</t>
        </is>
      </c>
      <c r="B10" s="20" t="n"/>
      <c r="C10" s="20" t="n"/>
      <c r="D10" s="20" t="n"/>
    </row>
    <row r="11">
      <c r="A11" s="41" t="inlineStr">
        <is>
          <t>本模板是通用型 JSA/危险源辨识与风险评估矩阵工具，适用于不同公司和项目的初始配置。使用前应结合项目所在地法规、业主要求、公司制度、专项施工方案和现场实际情况进行二次校核。对重大/较大风险，应按企业制度履行审批、专家论证、停工整改、旁站监控、验收复评等程序。</t>
        </is>
      </c>
    </row>
    <row r="12"/>
    <row r="13"/>
  </sheetData>
  <mergeCells count="2">
    <mergeCell ref="A1:D1"/>
    <mergeCell ref="A11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terms:created xmlns:dcterms="http://purl.org/dc/terms/" xmlns:xsi="http://www.w3.org/2001/XMLSchema-instance" xsi:type="dcterms:W3CDTF">2026-05-14T14:11:03Z</dcterms:created>
  <dcterms:modified xmlns:dcterms="http://purl.org/dc/terms/" xmlns:xsi="http://www.w3.org/2001/XMLSchema-instance" xsi:type="dcterms:W3CDTF">2026-05-14T14:11:03Z</dcterms:modified>
  <cp:lastModifiedBy>Finite Field</cp:lastModifiedBy>
</cp:coreProperties>
</file>