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3.xml" ContentType="application/vnd.openxmlformats-officedocument.spreadsheetml.worksheet+xml"/>
  <Override PartName="/xl/tables/table9.xml" ContentType="application/vnd.openxmlformats-officedocument.spreadsheetml.table+xml"/>
  <Override PartName="/xl/worksheets/sheet4.xml" ContentType="application/vnd.openxmlformats-officedocument.spreadsheetml.worksheet+xml"/>
  <Override PartName="/xl/tables/table10.xml" ContentType="application/vnd.openxmlformats-officedocument.spreadsheetml.table+xml"/>
  <Override PartName="/xl/worksheets/sheet5.xml" ContentType="application/vnd.openxmlformats-officedocument.spreadsheetml.worksheet+xml"/>
  <Override PartName="/xl/tables/table11.xml" ContentType="application/vnd.openxmlformats-officedocument.spreadsheetml.table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showHorizontalScroll="true" showVerticalScroll="true" showSheetTabs="true" tabRatio="600" autoFilterDateGrouping="true"/>
  </bookViews>
  <sheets>
    <sheet name="Guía" sheetId="1" r:id="rId1" state="visible"/>
    <sheet name="Configuración de opciones" sheetId="2" r:id="rId2" state="visible"/>
    <sheet name="Personal y proveedores" sheetId="3" r:id="rId3" state="visible"/>
    <sheet name="Registro de equipos" sheetId="4" r:id="rId4" state="visible"/>
    <sheet name="Solicitudes de reparación" sheetId="5" r:id="rId5" state="visible"/>
    <sheet name="Panel de métricas" sheetId="6" r:id="rId6" state="visible"/>
  </sheets>
  <definedNames>
    <definedName name="PriorityList">'Configuración de opciones'!$B$5:$B$9</definedName>
    <definedName name="SLAList">'Configuración de opciones'!$B$5:$C$9</definedName>
    <definedName name="StatusList">'Configuración de opciones'!$E$5:$E$9</definedName>
    <definedName name="RepairCategoryList">'Configuración de opciones'!$G$5:$G$13</definedName>
    <definedName name="ScenarioList">'Configuración de opciones'!$I$5:$I$9</definedName>
    <definedName name="AssetStatusList">'Configuración de opciones'!$L$5:$L$8</definedName>
    <definedName name="AssetCriticalityList">'Configuración de opciones'!$N$5:$N$8</definedName>
    <definedName name="StaffTypeList">'Configuración de opciones'!$B$17:$B$18</definedName>
    <definedName name="AssetTypeList">'Configuración de opciones'!$D$17:$D$23</definedName>
    <definedName name="AssetNumberList">'Registro de equipos'!$B$5:$B$104</definedName>
    <definedName name="ContactNameList">'Personal y proveedores'!$D$5:$D$104</definedName>
  </definedNames>
  <calcPr calcId="124519" forceFullCalc="true" fullCalcOnLoad="true"/>
</workbook>
</file>

<file path=xl/sharedStrings.xml><?xml version="1.0" encoding="utf-8"?>
<sst xmlns="http://schemas.openxmlformats.org/spreadsheetml/2006/main" count="239" uniqueCount="176">
  <si>
    <t>Configuración de opciones</t>
  </si>
  <si>
    <t>Crítica</t>
  </si>
  <si>
    <t>Hanako Sato</t>
  </si>
  <si>
    <t>Registro de equipos</t>
  </si>
  <si>
    <t>Hitachi</t>
  </si>
  <si>
    <t>Solicitudes de reparación</t>
  </si>
  <si>
    <t>Estado de SLA</t>
  </si>
  <si>
    <t>Panel de métricas</t>
  </si>
  <si>
    <t>Guía de la plantilla de solicitudes de reparación de vehículos y equipos</t>
  </si>
  <si>
    <t>Propósito de la plantilla</t>
  </si>
  <si>
    <t>Una plantilla para gestionar centralizadamente las solicitudes de reparación, aprobaciones, asignaciones, costos e historial de finalización de vehículos y equipos, destacando los SLA vencidos, recurrencias y concentración de costos.</t>
  </si>
  <si>
    <t>Flujo operativo (4 pasos)</t>
  </si>
  <si>
    <t>Paso 1: Configurar opciones</t>
  </si>
  <si>
    <t>Defina escenarios comerciales, categorías de fallas, prioridades, estados y días de SLA para unificar los criterios de solicitud.</t>
  </si>
  <si>
    <t>Paso 2: Mantener datos maestros</t>
  </si>
  <si>
    <t>Mantenga actualizados el personal interno, los proveedores y el registro de equipos para garantizar una asignación y análisis estables.</t>
  </si>
  <si>
    <t>Paso 3: Registrar solicitudes de reparación</t>
  </si>
  <si>
    <t>Registre el solicitante, el activo, la falla, la prioridad, el requisito de tiempo de inactividad, la aprobación, la asignación, los resultados y el costo.</t>
  </si>
  <si>
    <t>Paso 4: Revisar métricas</t>
  </si>
  <si>
    <t>Verifique las solicitudes vencidas, las recurrencias, la concentración de costos y las tasas de finalización en el panel para mejorar las operaciones.</t>
  </si>
  <si>
    <t>Leyenda (Código de colores)</t>
  </si>
  <si>
    <t>Azul claro</t>
  </si>
  <si>
    <t>Celdas que requieren entrada manual</t>
  </si>
  <si>
    <t>Verde claro</t>
  </si>
  <si>
    <t>Celdas para seleccionar de las opciones desplegables</t>
  </si>
  <si>
    <t>Gris claro</t>
  </si>
  <si>
    <t>Celdas con fórmulas calculadas automáticamente (no editables)</t>
  </si>
  <si>
    <t>Rojo claro</t>
  </si>
  <si>
    <t>Condiciones que requieren atención (ej. Fuera de plazo, Detenido o Anormalidad)</t>
  </si>
  <si>
    <t>Indicador verde claro</t>
  </si>
  <si>
    <t>Sin problemas (ej. Completado o Normal)</t>
  </si>
  <si>
    <t>Reglas de protección y edición</t>
  </si>
  <si>
    <t>Las celdas con fórmulas están protegidas. Las celdas de entrada y de lista desplegable son editables. La contraseña para desproteger las hojas es 'repair'.</t>
  </si>
  <si>
    <t>Prioridad</t>
  </si>
  <si>
    <t>Días de SLA</t>
  </si>
  <si>
    <t>Estado</t>
  </si>
  <si>
    <t>Categoría de falla</t>
  </si>
  <si>
    <t>Escenario comercial</t>
  </si>
  <si>
    <t>Descripción</t>
  </si>
  <si>
    <t>Estado operativo</t>
  </si>
  <si>
    <t>Criticidad</t>
  </si>
  <si>
    <t>Urgente</t>
  </si>
  <si>
    <t>Recibido</t>
  </si>
  <si>
    <t>Motor / Transmisión</t>
  </si>
  <si>
    <t>Reparación estándar</t>
  </si>
  <si>
    <t>Solicitudes de reparación estándar basadas en inspecciones diarias o informes de usuarios</t>
  </si>
  <si>
    <t>Normal</t>
  </si>
  <si>
    <t>Alta</t>
  </si>
  <si>
    <t>Asignado</t>
  </si>
  <si>
    <t>Electricidad / Controles</t>
  </si>
  <si>
    <t>Parada de emergencia</t>
  </si>
  <si>
    <t>Solicitudes que afectan la seguridad, calidad o producción, requiriendo acción inmediata</t>
  </si>
  <si>
    <t>Anormal</t>
  </si>
  <si>
    <t>Media</t>
  </si>
  <si>
    <t>En reparación</t>
  </si>
  <si>
    <t>Hidráulica / Neumática</t>
  </si>
  <si>
    <t>Defecto de inspección reglamentaria</t>
  </si>
  <si>
    <t>Acciones de reparación basadas en problemas identificados durante inspecciones reglamentarias o periódicas</t>
  </si>
  <si>
    <t>Detenido</t>
  </si>
  <si>
    <t>Baja</t>
  </si>
  <si>
    <t>Aceptación pendiente</t>
  </si>
  <si>
    <t>Frenos / Dispositivos de seguridad</t>
  </si>
  <si>
    <t>Prevención de recurrencias</t>
  </si>
  <si>
    <t>Acción tomada cuando un problema previamente reparado vuelve a ocurrir</t>
  </si>
  <si>
    <t>Desechado</t>
  </si>
  <si>
    <t>Planificada</t>
  </si>
  <si>
    <t>Completado</t>
  </si>
  <si>
    <t>Ruido / Vibración</t>
  </si>
  <si>
    <t>Revisión de reemplazo</t>
  </si>
  <si>
    <t>Solicitud donde los costos de reparación son altos y se considera el reemplazo/desecho</t>
  </si>
  <si>
    <t>Fugas / Daños</t>
  </si>
  <si>
    <t>Reemplazo de consumibles</t>
  </si>
  <si>
    <t>Defecto de inspección</t>
  </si>
  <si>
    <t>Otros</t>
  </si>
  <si>
    <t>Tipo</t>
  </si>
  <si>
    <t>Categoría de equipo</t>
  </si>
  <si>
    <t>Interno</t>
  </si>
  <si>
    <t>Vehículos</t>
  </si>
  <si>
    <t>Proveedor</t>
  </si>
  <si>
    <t>Maquinaria pesada</t>
  </si>
  <si>
    <t>Equipos de producción</t>
  </si>
  <si>
    <t>Equipos de climatización</t>
  </si>
  <si>
    <t>Equipos eléctricos</t>
  </si>
  <si>
    <t>Herramientas</t>
  </si>
  <si>
    <t>Personal y proveedores</t>
  </si>
  <si>
    <t>ID</t>
  </si>
  <si>
    <t>Nombre / Empresa</t>
  </si>
  <si>
    <t>Categoría responsable</t>
  </si>
  <si>
    <t>Número de teléfono de contacto</t>
  </si>
  <si>
    <t>Dirección de correo electrónico</t>
  </si>
  <si>
    <t>Notas</t>
  </si>
  <si>
    <t>STF-001</t>
  </si>
  <si>
    <t>Taro Yamada</t>
  </si>
  <si>
    <t>090-0000-0001</t>
  </si>
  <si>
    <t>yamada@example.co.jp</t>
  </si>
  <si>
    <t>Contacto inicial para vehículos</t>
  </si>
  <si>
    <t>STF-002</t>
  </si>
  <si>
    <t>090-0000-0002</t>
  </si>
  <si>
    <t>sato@example.co.jp</t>
  </si>
  <si>
    <t>Control de equipos / Dispositivos de seguridad</t>
  </si>
  <si>
    <t>VEN-001</t>
  </si>
  <si>
    <t>Servicio de Máquinas Oita</t>
  </si>
  <si>
    <t>0978-00-0001</t>
  </si>
  <si>
    <t>service@example.com</t>
  </si>
  <si>
    <t>Soporte de emergencia disponible</t>
  </si>
  <si>
    <t>VEN-002</t>
  </si>
  <si>
    <t>Electricidad Usa</t>
  </si>
  <si>
    <t>0978-00-0002</t>
  </si>
  <si>
    <t>info@example.com</t>
  </si>
  <si>
    <t>Equipos eléctricos / Paneles de control</t>
  </si>
  <si>
    <t>N.º de equipo</t>
  </si>
  <si>
    <t>Nombre del equipo / vehículo</t>
  </si>
  <si>
    <t>Categoría</t>
  </si>
  <si>
    <t>Sitio / Ubicación</t>
  </si>
  <si>
    <t>Fabricante</t>
  </si>
  <si>
    <t>VH-001</t>
  </si>
  <si>
    <t>Coche de la empresa N.º 1</t>
  </si>
  <si>
    <t>Oficina central</t>
  </si>
  <si>
    <t>Toyota</t>
  </si>
  <si>
    <t>Para ventas / entrega</t>
  </si>
  <si>
    <t>VH-002</t>
  </si>
  <si>
    <t>Montacargas A</t>
  </si>
  <si>
    <t>Almacén</t>
  </si>
  <si>
    <t>Komatsu</t>
  </si>
  <si>
    <t>Inspecciones reforzadas del sistema hidráulico</t>
  </si>
  <si>
    <t>EQ-001</t>
  </si>
  <si>
    <t>Compresor N.º 1</t>
  </si>
  <si>
    <t>Fábrica 1</t>
  </si>
  <si>
    <t>Para línea principal</t>
  </si>
  <si>
    <t>EQ-002</t>
  </si>
  <si>
    <t>Unidad exterior de aire acondicionado B</t>
  </si>
  <si>
    <t>Fábrica 2</t>
  </si>
  <si>
    <t>Daikin</t>
  </si>
  <si>
    <t>Reparación solicitada</t>
  </si>
  <si>
    <t>ID de solicitud</t>
  </si>
  <si>
    <t>Fecha de recepción</t>
  </si>
  <si>
    <t>Descripción de la falla</t>
  </si>
  <si>
    <t>Personal interno</t>
  </si>
  <si>
    <t>Proveedor asignado</t>
  </si>
  <si>
    <t>Costo de reparación</t>
  </si>
  <si>
    <t>Fecha de finalización</t>
  </si>
  <si>
    <t>SOL-2026-001</t>
  </si>
  <si>
    <t>25,000</t>
  </si>
  <si>
    <t>Ruido anormal cerca del motor. Seguridad confirmada.</t>
  </si>
  <si>
    <t>SOL-2026-002</t>
  </si>
  <si>
    <t>120,000</t>
  </si>
  <si>
    <t>Piezas del panel de control reemplazadas. Aceptación completada.</t>
  </si>
  <si>
    <t>SOL-2026-003</t>
  </si>
  <si>
    <t>Detenido. Consiguiendo piezas después de la verificación inicial.</t>
  </si>
  <si>
    <t>Solicitudes totales</t>
  </si>
  <si>
    <t>Solicitudes abiertas</t>
  </si>
  <si>
    <t>Solicitudes fuera de plazo (Violación de SLA)</t>
  </si>
  <si>
    <t>Costo total de reparación</t>
  </si>
  <si>
    <t>Estado de reparación y tasa de finalización por prioridad</t>
  </si>
  <si>
    <t>Estado de reparación y concentración de costos por equipo</t>
  </si>
  <si>
    <t>Solicitudes</t>
  </si>
  <si>
    <t>Abiertas</t>
  </si>
  <si>
    <t>Completadas</t>
  </si>
  <si>
    <t>SLA vencido</t>
  </si>
  <si>
    <t>Tasa de finalización</t>
  </si>
  <si>
    <t>Costo total</t>
  </si>
  <si>
    <t>Costo promedio</t>
  </si>
  <si>
    <t>Métricas de referencia</t>
  </si>
  <si>
    <t>Métrica</t>
  </si>
  <si>
    <t>Valor</t>
  </si>
  <si>
    <t>Unidad</t>
  </si>
  <si>
    <t>Base de cálculo</t>
  </si>
  <si>
    <t>Tasa de operatividad normal de activos</t>
  </si>
  <si>
    <t>%</t>
  </si>
  <si>
    <t>Estado operativo en el registro de equipos</t>
  </si>
  <si>
    <t>Tiempo promedio de finalización</t>
  </si>
  <si>
    <t>Días</t>
  </si>
  <si>
    <t>Promedio de (Fecha de finalización - Fecha de recepción)</t>
  </si>
  <si>
    <t>Costo promedio de reparación por solicitud</t>
  </si>
  <si>
    <t>¥</t>
  </si>
  <si>
    <t>Costo total de reparación dividido por solicitudes totales</t>
  </si>
</sst>
</file>

<file path=xl/styles.xml><?xml version="1.0" encoding="utf-8"?>
<styleSheet xmlns="http://schemas.openxmlformats.org/spreadsheetml/2006/main">
  <numFmts count="4">
    <numFmt numFmtId="164" formatCode="¥#,##0"/>
    <numFmt numFmtId="165" formatCode="0.0%"/>
    <numFmt numFmtId="166" formatCode="0.0"/>
    <numFmt numFmtId="167" formatCode="yyyy-mm-dd"/>
  </numFmts>
  <fonts count="9">
    <font>
      <sz val="11"/>
      <color theme="1"/>
      <name val="Calibri"/>
      <family val="2"/>
      <scheme val="minor"/>
    </font>
    <font>
      <b val="1"/>
      <sz val="16"/>
      <color rgb="00FFFFFF"/>
      <name val="游ゴシック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FFFFFF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10"/>
      <color rgb="001B365D"/>
      <name val="游ゴシック"/>
    </font>
    <font>
      <b val="1"/>
      <sz val="10"/>
      <color rgb="001F2937"/>
      <name val="游ゴシック"/>
    </font>
  </fonts>
  <fills count="11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EAF1F8"/>
      </patternFill>
    </fill>
    <fill>
      <patternFill patternType="solid">
        <fgColor rgb="00FDE8E8"/>
      </patternFill>
    </fill>
    <fill>
      <patternFill patternType="solid">
        <fgColor rgb="00DEF7EC"/>
      </patternFill>
    </fill>
  </fills>
  <borders count="31">
    <border>
      <left/>
      <right/>
      <top/>
      <bottom/>
      <diagonal/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thin">
        <color rgb="00D3D3D3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medium">
        <color rgb="001B365D"/>
      </bottom>
    </border>
    <border>
      <left/>
      <right/>
      <top style="thin">
        <color rgb="00D3D3D3"/>
      </top>
      <bottom/>
      <diagonal/>
    </border>
    <border>
      <left/>
      <right style="thin">
        <color rgb="00D3D3D3"/>
      </right>
      <top style="thin">
        <color rgb="00D3D3D3"/>
      </top>
      <bottom/>
      <diagonal/>
    </border>
    <border>
      <left/>
      <right/>
      <top style="thin">
        <color rgb="00D3D3D3"/>
      </top>
      <bottom style="thin">
        <color rgb="00D3D3D3"/>
      </bottom>
      <diagonal/>
    </border>
    <border>
      <left/>
      <right style="thin">
        <color rgb="00D3D3D3"/>
      </right>
      <top style="thin">
        <color rgb="00D3D3D3"/>
      </top>
      <bottom style="thin">
        <color rgb="00D3D3D3"/>
      </bottom>
      <diagonal/>
    </border>
    <border>
      <left/>
      <right/>
      <top style="medium">
        <color rgb="001B365D"/>
      </top>
      <bottom/>
      <diagonal/>
    </border>
    <border>
      <left/>
      <right style="medium">
        <color rgb="001B365D"/>
      </right>
      <top style="medium">
        <color rgb="001B365D"/>
      </top>
      <bottom/>
      <diagonal/>
    </border>
    <border>
      <left/>
      <right/>
      <top style="medium">
        <color rgb="001B365D"/>
      </top>
      <bottom style="medium">
        <color rgb="001B365D"/>
      </bottom>
      <diagonal/>
    </border>
    <border>
      <left/>
      <right style="medium">
        <color rgb="001B365D"/>
      </right>
      <top style="medium">
        <color rgb="001B365D"/>
      </top>
      <bottom style="medium">
        <color rgb="001B365D"/>
      </bottom>
      <diagonal/>
    </border>
    <border>
      <left style="thin">
        <color rgb="00D3D3D3"/>
      </left>
      <right/>
      <top/>
      <bottom/>
      <diagonal/>
    </border>
    <border>
      <left/>
      <right style="thin">
        <color rgb="00D3D3D3"/>
      </right>
      <top/>
      <bottom/>
      <diagonal/>
    </border>
    <border>
      <left style="thin">
        <color rgb="00D3D3D3"/>
      </left>
      <right/>
      <top/>
      <bottom style="thin">
        <color rgb="00D3D3D3"/>
      </bottom>
      <diagonal/>
    </border>
    <border>
      <left/>
      <right/>
      <top/>
      <bottom style="thin">
        <color rgb="00D3D3D3"/>
      </bottom>
      <diagonal/>
    </border>
    <border>
      <left/>
      <right style="thin">
        <color rgb="00D3D3D3"/>
      </right>
      <top/>
      <bottom style="thin">
        <color rgb="00D3D3D3"/>
      </bottom>
      <diagonal/>
    </border>
    <border>
      <left/>
      <right style="thin">
        <color rgb="00D3D3D3"/>
      </right>
      <top style="medium">
        <color rgb="001B365D"/>
      </top>
      <bottom/>
      <diagonal/>
    </border>
    <border>
      <left/>
      <right style="thin">
        <color rgb="00D3D3D3"/>
      </right>
      <top style="medium">
        <color rgb="001B365D"/>
      </top>
      <bottom style="double">
        <color rgb="001B365D"/>
      </bottom>
      <diagonal/>
    </border>
    <border>
      <left style="medium">
        <color rgb="001B365D"/>
      </left>
      <right/>
      <top/>
      <bottom/>
      <diagonal/>
    </border>
    <border>
      <left style="medium">
        <color rgb="001B365D"/>
      </left>
      <right/>
      <top/>
      <bottom style="thin">
        <color rgb="00D3D3D3"/>
      </bottom>
      <diagonal/>
    </border>
  </borders>
  <cellStyleXfs count="1">
    <xf numFmtId="0" fontId="0" fillId="0" borderId="0"/>
  </cellStyleXfs>
  <cellXfs count="94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6" fillId="6" borderId="3" xfId="0" quotePrefix="false" pivotButton="false" applyAlignment="true">
      <alignment horizontal="left" vertical="center" wrapText="true"/>
    </xf>
    <xf numFmtId="0" fontId="0" fillId="6" borderId="3" xfId="0" quotePrefix="false" pivotButton="false"/>
    <xf numFmtId="0" fontId="0" fillId="8" borderId="3" xfId="0" quotePrefix="false" pivotButton="false" applyAlignment="true">
      <alignment horizontal="left" vertical="center" wrapText="true"/>
    </xf>
    <xf numFmtId="0" fontId="0" fillId="8" borderId="3" xfId="0" quotePrefix="false" pivotButton="false"/>
    <xf numFmtId="0" fontId="4" fillId="6" borderId="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0" fillId="7" borderId="3" xfId="0" quotePrefix="false" pivotButton="false" applyAlignment="true">
      <alignment horizontal="left" vertical="center" wrapText="true"/>
    </xf>
    <xf numFmtId="0" fontId="0" fillId="4" borderId="3" xfId="0" quotePrefix="false" pivotButton="false"/>
    <xf numFmtId="0" fontId="8" fillId="0" borderId="3" xfId="0" quotePrefix="false" pivotButton="false" applyAlignment="true">
      <alignment horizontal="left" vertical="center" wrapText="true"/>
    </xf>
    <xf numFmtId="0" fontId="0" fillId="0" borderId="3" xfId="0" quotePrefix="false" pivotButton="false" applyAlignment="true">
      <alignment horizontal="left" vertical="center" wrapText="true"/>
    </xf>
    <xf numFmtId="0" fontId="0" fillId="3" borderId="3" xfId="0" quotePrefix="false" pivotButton="false"/>
    <xf numFmtId="0" fontId="0" fillId="5" borderId="3" xfId="0" quotePrefix="false" pivotButton="false"/>
    <xf numFmtId="0" fontId="0" fillId="9" borderId="3" xfId="0" quotePrefix="false" pivotButton="false"/>
    <xf numFmtId="0" fontId="0" fillId="10" borderId="3" xfId="0" quotePrefix="false" pivotButton="false"/>
    <xf numFmtId="0" fontId="4" fillId="6" borderId="4" xfId="0" quotePrefix="false" pivotButton="false" applyAlignment="true">
      <alignment horizontal="center" vertical="center" wrapText="true"/>
    </xf>
    <xf numFmtId="0" fontId="0" fillId="0" borderId="5" xfId="0" quotePrefix="false" pivotButton="false"/>
    <xf numFmtId="3" fontId="5" fillId="5" borderId="6" xfId="0" quotePrefix="false" pivotButton="false" applyAlignment="true">
      <alignment horizontal="center" vertical="center" wrapText="true"/>
    </xf>
    <xf numFmtId="0" fontId="0" fillId="0" borderId="7" xfId="0" quotePrefix="false" pivotButton="false"/>
    <xf numFmtId="164" fontId="5" fillId="5" borderId="6" xfId="0" quotePrefix="false" pivotButton="false" applyAlignment="true">
      <alignment horizontal="center" vertical="center" wrapText="true"/>
    </xf>
    <xf numFmtId="0" fontId="0" fillId="0" borderId="8" xfId="0" quotePrefix="false" pivotButton="false"/>
    <xf numFmtId="0" fontId="0" fillId="0" borderId="9" xfId="0" quotePrefix="false" pivotButton="false"/>
    <xf numFmtId="0" fontId="2" fillId="2" borderId="4" xfId="0" quotePrefix="false" pivotButton="false" applyAlignment="true">
      <alignment horizontal="center" vertical="center" wrapText="true"/>
    </xf>
    <xf numFmtId="0" fontId="2" fillId="2" borderId="2" xfId="0" quotePrefix="false" pivotButton="false" applyAlignment="true">
      <alignment horizontal="center" vertical="center" wrapText="true"/>
    </xf>
    <xf numFmtId="0" fontId="2" fillId="2" borderId="5" xfId="0" quotePrefix="false" pivotButton="false" applyAlignment="true">
      <alignment horizontal="center" vertical="center" wrapText="true"/>
    </xf>
    <xf numFmtId="0" fontId="3" fillId="3" borderId="6" xfId="0" quotePrefix="false" pivotButton="false" applyAlignment="true" applyProtection="true">
      <alignment horizontal="left" vertical="center" wrapText="true"/>
      <protection hidden="false" locked="false"/>
    </xf>
    <xf numFmtId="0" fontId="3" fillId="5" borderId="3" xfId="0" quotePrefix="false" pivotButton="false" applyAlignment="true">
      <alignment horizontal="left" vertical="center" wrapText="true"/>
    </xf>
    <xf numFmtId="165" fontId="3" fillId="5" borderId="7" xfId="0" quotePrefix="false" pivotButton="false" applyAlignment="true">
      <alignment horizontal="left" vertical="center" wrapText="true"/>
    </xf>
    <xf numFmtId="0" fontId="3" fillId="5" borderId="6" xfId="0" quotePrefix="false" pivotButton="false" applyAlignment="true">
      <alignment horizontal="left" vertical="center" wrapText="true"/>
    </xf>
    <xf numFmtId="164" fontId="3" fillId="5" borderId="3" xfId="0" quotePrefix="false" pivotButton="false" applyAlignment="true">
      <alignment horizontal="left" vertical="center" wrapText="true"/>
    </xf>
    <xf numFmtId="164" fontId="3" fillId="5" borderId="7" xfId="0" quotePrefix="false" pivotButton="false" applyAlignment="true">
      <alignment horizontal="left" vertical="center" wrapText="true"/>
    </xf>
    <xf numFmtId="0" fontId="3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3" fillId="5" borderId="13" xfId="0" quotePrefix="false" pivotButton="false" applyAlignment="true">
      <alignment horizontal="left" vertical="center" wrapText="true"/>
    </xf>
    <xf numFmtId="165" fontId="3" fillId="5" borderId="9" xfId="0" quotePrefix="false" pivotButton="false" applyAlignment="true">
      <alignment horizontal="left" vertical="center" wrapText="true"/>
    </xf>
    <xf numFmtId="0" fontId="3" fillId="5" borderId="8" xfId="0" quotePrefix="false" pivotButton="false" applyAlignment="true">
      <alignment horizontal="left" vertical="center" wrapText="true"/>
    </xf>
    <xf numFmtId="164" fontId="3" fillId="5" borderId="13" xfId="0" quotePrefix="false" pivotButton="false" applyAlignment="true">
      <alignment horizontal="left" vertical="center" wrapText="true"/>
    </xf>
    <xf numFmtId="164" fontId="3" fillId="5" borderId="9" xfId="0" quotePrefix="false" pivotButton="false" applyAlignment="true">
      <alignment horizontal="left" vertical="center" wrapText="true"/>
    </xf>
    <xf numFmtId="0" fontId="0" fillId="7" borderId="6" xfId="0" quotePrefix="false" pivotButton="false" applyAlignment="true">
      <alignment horizontal="left" vertical="center" wrapText="true"/>
    </xf>
    <xf numFmtId="165" fontId="0" fillId="5" borderId="3" xfId="0" quotePrefix="false" pivotButton="false" applyAlignment="true">
      <alignment horizontal="right" vertical="center" wrapText="true"/>
    </xf>
    <xf numFmtId="0" fontId="0" fillId="7" borderId="7" xfId="0" quotePrefix="false" pivotButton="false" applyAlignment="true">
      <alignment horizontal="left" vertical="center" wrapText="true"/>
    </xf>
    <xf numFmtId="166" fontId="0" fillId="5" borderId="3" xfId="0" quotePrefix="false" pivotButton="false" applyAlignment="true">
      <alignment horizontal="right" vertical="center" wrapText="true"/>
    </xf>
    <xf numFmtId="0" fontId="0" fillId="7" borderId="8" xfId="0" quotePrefix="false" pivotButton="false" applyAlignment="true">
      <alignment horizontal="left" vertical="center" wrapText="true"/>
    </xf>
    <xf numFmtId="164" fontId="0" fillId="5" borderId="13" xfId="0" quotePrefix="false" pivotButton="false" applyAlignment="true">
      <alignment horizontal="right" vertical="center" wrapText="true"/>
    </xf>
    <xf numFmtId="0" fontId="0" fillId="7" borderId="13" xfId="0" quotePrefix="false" pivotButton="false" applyAlignment="true">
      <alignment horizontal="left" vertical="center" wrapText="true"/>
    </xf>
    <xf numFmtId="0" fontId="0" fillId="7" borderId="9" xfId="0" quotePrefix="false" pivotButton="false" applyAlignment="true">
      <alignment horizontal="left" vertical="center" wrapText="true"/>
    </xf>
    <xf numFmtId="0" fontId="2" fillId="2" borderId="10" xfId="0" quotePrefix="false" pivotButton="false" applyAlignment="true">
      <alignment horizontal="center" vertical="center" wrapText="true"/>
    </xf>
    <xf numFmtId="0" fontId="0" fillId="3" borderId="6" xfId="0" quotePrefix="false" pivotButton="false" applyAlignment="true" applyProtection="true">
      <alignment horizontal="left" vertical="center" wrapText="true"/>
      <protection hidden="false" locked="false"/>
    </xf>
    <xf numFmtId="3" fontId="0" fillId="4" borderId="7" xfId="0" quotePrefix="false" pivotButton="false" applyAlignment="true" applyProtection="true">
      <alignment horizontal="center" vertical="center" wrapText="true"/>
      <protection hidden="false" locked="false"/>
    </xf>
    <xf numFmtId="0" fontId="0" fillId="0" borderId="0" xfId="0" quotePrefix="false" pivotButton="false" applyProtection="true">
      <protection hidden="false" locked="false"/>
    </xf>
    <xf numFmtId="0" fontId="0" fillId="3" borderId="11" xfId="0" quotePrefix="false" pivotButton="false" applyProtection="true">
      <protection hidden="false" locked="false"/>
    </xf>
    <xf numFmtId="0" fontId="0" fillId="3" borderId="6" xfId="0" quotePrefix="false" pivotButton="false" applyProtection="true">
      <protection hidden="false" locked="false"/>
    </xf>
    <xf numFmtId="0" fontId="0" fillId="4" borderId="7" xfId="0" quotePrefix="false" pivotButton="false" applyAlignment="true" applyProtection="true">
      <alignment horizontal="left" vertical="center" wrapText="true"/>
      <protection hidden="false" locked="false"/>
    </xf>
    <xf numFmtId="0" fontId="0" fillId="3" borderId="12" xfId="0" quotePrefix="false" pivotButton="false" applyProtection="true">
      <protection hidden="false" locked="false"/>
    </xf>
    <xf numFmtId="0" fontId="0" fillId="3" borderId="8" xfId="0" quotePrefix="false" pivotButton="false" applyAlignment="true" applyProtection="true">
      <alignment horizontal="left" vertical="center" wrapText="true"/>
      <protection hidden="false" locked="false"/>
    </xf>
    <xf numFmtId="3" fontId="0" fillId="4" borderId="9" xfId="0" quotePrefix="false" pivotButton="false" applyAlignment="true" applyProtection="true">
      <alignment horizontal="center" vertical="center" wrapText="true"/>
      <protection hidden="false" locked="false"/>
    </xf>
    <xf numFmtId="0" fontId="0" fillId="3" borderId="8" xfId="0" quotePrefix="false" pivotButton="false" applyProtection="true">
      <protection hidden="false" locked="false"/>
    </xf>
    <xf numFmtId="0" fontId="0" fillId="4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2" borderId="10" xfId="0" quotePrefix="false" pivotButton="false" applyAlignment="true" applyProtection="true">
      <alignment horizontal="center" vertical="center" wrapText="true"/>
      <protection hidden="false" locked="false"/>
    </xf>
    <xf numFmtId="0" fontId="3" fillId="4" borderId="6" xfId="0" quotePrefix="false" pivotButton="false" applyAlignment="true" applyProtection="true">
      <alignment horizontal="left" vertical="center" wrapText="true"/>
      <protection hidden="false" locked="false"/>
    </xf>
    <xf numFmtId="0" fontId="3" fillId="3" borderId="3" xfId="0" quotePrefix="false" pivotButton="false" applyAlignment="true" applyProtection="true">
      <alignment horizontal="left" vertical="center" wrapText="true"/>
      <protection hidden="false" locked="false"/>
    </xf>
    <xf numFmtId="0" fontId="3" fillId="4" borderId="3" xfId="0" quotePrefix="false" pivotButton="false" applyAlignment="true" applyProtection="true">
      <alignment horizontal="left" vertical="center" wrapText="true"/>
      <protection hidden="false" locked="false"/>
    </xf>
    <xf numFmtId="0" fontId="3" fillId="4" borderId="7" xfId="0" quotePrefix="false" pivotButton="false" applyAlignment="true" applyProtection="true">
      <alignment horizontal="left" vertical="center" wrapText="true"/>
      <protection hidden="false" locked="false"/>
    </xf>
    <xf numFmtId="0" fontId="3" fillId="4" borderId="8" xfId="0" quotePrefix="false" pivotButton="false" applyAlignment="true" applyProtection="true">
      <alignment horizontal="left" vertical="center" wrapText="true"/>
      <protection hidden="false" locked="false"/>
    </xf>
    <xf numFmtId="0" fontId="3" fillId="3" borderId="13" xfId="0" quotePrefix="false" pivotButton="false" applyAlignment="true" applyProtection="true">
      <alignment horizontal="left" vertical="center" wrapText="true"/>
      <protection hidden="false" locked="false"/>
    </xf>
    <xf numFmtId="0" fontId="3" fillId="4" borderId="13" xfId="0" quotePrefix="false" pivotButton="false" applyAlignment="true" applyProtection="true">
      <alignment horizontal="left" vertical="center" wrapText="true"/>
      <protection hidden="false" locked="false"/>
    </xf>
    <xf numFmtId="0" fontId="3" fillId="4" borderId="9" xfId="0" quotePrefix="false" pivotButton="false" applyAlignment="true" applyProtection="true">
      <alignment horizontal="left" vertical="center" wrapText="true"/>
      <protection hidden="false" locked="false"/>
    </xf>
    <xf numFmtId="167" fontId="3" fillId="4" borderId="3" xfId="0" quotePrefix="false" pivotButton="false" applyAlignment="true" applyProtection="true">
      <alignment horizontal="left" vertical="center" wrapText="true"/>
      <protection hidden="false" locked="false"/>
    </xf>
    <xf numFmtId="3" fontId="3" fillId="4" borderId="3" xfId="0" quotePrefix="false" pivotButton="false" applyAlignment="true" applyProtection="true">
      <alignment horizontal="left" vertical="center" wrapText="true"/>
      <protection hidden="false" locked="false"/>
    </xf>
    <xf numFmtId="167" fontId="3" fillId="4" borderId="13" xfId="0" quotePrefix="false" pivotButton="false" applyAlignment="true" applyProtection="true">
      <alignment horizontal="left" vertical="center" wrapText="true"/>
      <protection hidden="false" locked="false"/>
    </xf>
    <xf numFmtId="3" fontId="3" fillId="4" borderId="13" xfId="0" quotePrefix="false" pivotButton="false" applyAlignment="true" applyProtection="true">
      <alignment horizontal="left" vertical="center" wrapText="true"/>
      <protection hidden="false" locked="false"/>
    </xf>
    <xf numFmtId="0" fontId="0" fillId="0" borderId="20" xfId="0" quotePrefix="false" pivotButton="false"/>
    <xf numFmtId="0" fontId="0" fillId="0" borderId="21" xfId="0" quotePrefix="false" pivotButton="false"/>
    <xf numFmtId="0" fontId="0" fillId="0" borderId="16" xfId="0" quotePrefix="false" pivotButton="false"/>
    <xf numFmtId="0" fontId="0" fillId="0" borderId="17" xfId="0" quotePrefix="false" pivotButton="false"/>
    <xf numFmtId="0" fontId="0" fillId="0" borderId="14" xfId="0" quotePrefix="false" pivotButton="false"/>
    <xf numFmtId="0" fontId="0" fillId="0" borderId="15" xfId="0" quotePrefix="false" pivotButton="false"/>
    <xf numFmtId="0" fontId="0" fillId="0" borderId="24" xfId="0" quotePrefix="false" pivotButton="false"/>
    <xf numFmtId="0" fontId="0" fillId="0" borderId="25" xfId="0" quotePrefix="false" pivotButton="false"/>
    <xf numFmtId="0" fontId="0" fillId="0" borderId="26" xfId="0" quotePrefix="false" pivotButton="false"/>
    <xf numFmtId="167" fontId="3" fillId="4" borderId="3" xfId="0" quotePrefix="false" pivotButton="false" applyAlignment="true" applyProtection="true">
      <alignment horizontal="left" vertical="center" wrapText="true"/>
      <protection hidden="false" locked="false"/>
    </xf>
    <xf numFmtId="167" fontId="3" fillId="4" borderId="13" xfId="0" quotePrefix="false" pivotButton="false" applyAlignment="true" applyProtection="true">
      <alignment horizontal="left" vertical="center" wrapText="true"/>
      <protection hidden="false" locked="false"/>
    </xf>
    <xf numFmtId="0" fontId="0" fillId="0" borderId="28" xfId="0" quotePrefix="false" pivotButton="false"/>
    <xf numFmtId="164" fontId="5" fillId="5" borderId="6" xfId="0" quotePrefix="false" pivotButton="false" applyAlignment="true">
      <alignment horizontal="center" vertical="center" wrapText="true"/>
    </xf>
    <xf numFmtId="0" fontId="0" fillId="0" borderId="30" xfId="0" quotePrefix="false" pivotButton="false"/>
    <xf numFmtId="165" fontId="3" fillId="5" borderId="7" xfId="0" quotePrefix="false" pivotButton="false" applyAlignment="true">
      <alignment horizontal="left" vertical="center" wrapText="true"/>
    </xf>
    <xf numFmtId="164" fontId="3" fillId="5" borderId="3" xfId="0" quotePrefix="false" pivotButton="false" applyAlignment="true">
      <alignment horizontal="left" vertical="center" wrapText="true"/>
    </xf>
    <xf numFmtId="164" fontId="3" fillId="5" borderId="7" xfId="0" quotePrefix="false" pivotButton="false" applyAlignment="true">
      <alignment horizontal="left" vertical="center" wrapText="true"/>
    </xf>
    <xf numFmtId="165" fontId="3" fillId="5" borderId="9" xfId="0" quotePrefix="false" pivotButton="false" applyAlignment="true">
      <alignment horizontal="left" vertical="center" wrapText="true"/>
    </xf>
    <xf numFmtId="164" fontId="3" fillId="5" borderId="13" xfId="0" quotePrefix="false" pivotButton="false" applyAlignment="true">
      <alignment horizontal="left" vertical="center" wrapText="true"/>
    </xf>
    <xf numFmtId="164" fontId="3" fillId="5" borderId="9" xfId="0" quotePrefix="false" pivotButton="false" applyAlignment="true">
      <alignment horizontal="left" vertical="center" wrapText="true"/>
    </xf>
    <xf numFmtId="165" fontId="0" fillId="5" borderId="3" xfId="0" quotePrefix="false" pivotButton="false" applyAlignment="true">
      <alignment horizontal="right" vertical="center" wrapText="true"/>
    </xf>
    <xf numFmtId="166" fontId="0" fillId="5" borderId="3" xfId="0" quotePrefix="false" pivotButton="false" applyAlignment="true">
      <alignment horizontal="right" vertical="center" wrapText="true"/>
    </xf>
    <xf numFmtId="164" fontId="0" fillId="5" borderId="13" xfId="0" quotePrefix="false" pivotButton="false" applyAlignment="true">
      <alignment horizontal="right" vertical="center" wrapText="true"/>
    </xf>
  </cellXfs>
  <cellStyles count="1">
    <cellStyle name="Normal" xfId="0" builtinId="0" hidden="false"/>
  </cellStyles>
  <dxfs count="6">
    <dxf>
      <font>
        <b val="1"/>
        <color rgb="009B1C1C"/>
      </font>
      <fill>
        <patternFill patternType="solid">
          <fgColor rgb="00FDE8E8"/>
        </patternFill>
      </fill>
    </dxf>
    <dxf>
      <font>
        <b val="1"/>
        <color rgb="0003543F"/>
      </font>
      <fill>
        <patternFill patternType="solid">
          <fgColor rgb="00DEF7EC"/>
        </patternFill>
      </fill>
    </dxf>
    <dxf>
      <font>
        <b val="1"/>
        <color rgb="00723B13"/>
      </font>
      <fill>
        <patternFill patternType="solid">
          <fgColor rgb="00FDF6B2"/>
        </patternFill>
      </fill>
    </dxf>
    <dxf>
      <font>
        <b val="1"/>
        <color rgb="00374151"/>
      </font>
      <fill>
        <patternFill patternType="solid">
          <fgColor rgb="00E5E7EB"/>
        </patternFill>
      </fill>
    </dxf>
    <dxf>
      <font>
        <color rgb="009B1C1C"/>
      </font>
      <fill>
        <patternFill patternType="solid">
          <fgColor rgb="00FDE8E8"/>
        </patternFill>
      </fill>
    </dxf>
    <dxf>
      <font>
        <b val="1"/>
        <color rgb="009B1C1C"/>
      </font>
      <fill>
        <patternFill patternType="solid">
          <fgColor rgb="00F8D7DA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styles.xml" Type="http://schemas.openxmlformats.org/officeDocument/2006/relationships/styles"></Relationship><Relationship Id="rId8" Target="theme/theme1.xml" Type="http://schemas.openxmlformats.org/officeDocument/2006/relationships/theme"></Relationship><Relationship Id="rId9" Target="sharedStrings.xml" Type="http://schemas.openxmlformats.org/officeDocument/2006/relationships/sharedStrings"></Relationship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優先度別 依頼件数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'Panel de métricas'!C8</f>
            </strRef>
          </tx>
          <spPr>
            <a:ln>
              <a:prstDash val="solid"/>
            </a:ln>
          </spPr>
          <cat>
            <numRef>
              <f>'Panel de métricas'!$B$9:$B$13</f>
            </numRef>
          </cat>
          <val>
            <numRef>
              <f>'Panel de métricas'!$C$9:$C$13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優先度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numFmt formatCode="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設備別 累計修理費用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'Panel de métricas'!O8</f>
            </strRef>
          </tx>
          <spPr>
            <a:ln>
              <a:prstDash val="solid"/>
            </a:ln>
          </spPr>
          <cat>
            <numRef>
              <f>'Panel de métricas'!$J$9:$J$18</f>
            </numRef>
          </cat>
          <val>
            <numRef>
              <f>'Panel de métricas'!$O$9:$O$18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費用</a:t>
                </a:r>
              </a:p>
            </rich>
          </tx>
        </title>
        <numFmt formatCode="¥#,##0" sourceLinked="0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設備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 /><Relationship Type="http://schemas.openxmlformats.org/officeDocument/2006/relationships/chart" Target="..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14</row>
      <rowOff>0</rowOff>
    </from>
    <ext cx="5400000" cy="2951999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6120000" cy="2951999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SLA" displayName="tblSLA" ref="B4:C9" headerRowCount="1">
  <autoFilter ref="B4:C9"/>
  <tableColumns count="2">
    <tableColumn id="2" name="Prioridad"/>
    <tableColumn id="3" name="Días de SLA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id="10" name="tblAssets" displayName="tblAssets" ref="B4:I104" headerRowCount="1">
  <autoFilter ref="B4:I104"/>
  <tableColumns count="8">
    <tableColumn id="2" name="N.º de equipo"/>
    <tableColumn id="3" name="Nombre del equipo / vehículo"/>
    <tableColumn id="4" name="Categoría"/>
    <tableColumn id="5" name="Sitio / Ubicación"/>
    <tableColumn id="6" name="Criticidad"/>
    <tableColumn id="7" name="Fabricante"/>
    <tableColumn id="8" name="Estado operativo"/>
    <tableColumn id="9" name="Notas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id="11" name="tblRequests" displayName="tblRequests" ref="B4:N104" headerRowCount="1">
  <autoFilter ref="B4:N104"/>
  <tableColumns count="13">
    <tableColumn id="2" name="ID de solicitud"/>
    <tableColumn id="3" name="Fecha de recepción"/>
    <tableColumn id="4" name="N.º de equipo"/>
    <tableColumn id="5" name="Nombre del equipo / vehículo"/>
    <tableColumn id="6" name="Descripción de la falla"/>
    <tableColumn id="7" name="Prioridad"/>
    <tableColumn id="8" name="Personal interno"/>
    <tableColumn id="9" name="Proveedor asignado"/>
    <tableColumn id="10" name="Estado"/>
    <tableColumn id="11" name="Estado de SLA"/>
    <tableColumn id="12" name="Costo de reparación"/>
    <tableColumn id="13" name="Fecha de finalización"/>
    <tableColumn id="14" name="Notas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id="12" name="tblDashboardPriority" displayName="tblDashboardPriority" ref="B8:G13" headerRowCount="1">
  <autoFilter ref="B8:G13"/>
  <tableColumns count="6">
    <tableColumn id="2" name="Prioridad"/>
    <tableColumn id="3" name="Solicitudes"/>
    <tableColumn id="4" name="Abiertas"/>
    <tableColumn id="5" name="Completadas"/>
    <tableColumn id="6" name="SLA vencido"/>
    <tableColumn id="7" name="Tasa de finalización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id="13" name="tblDashboardAsset" displayName="tblDashboardAsset" ref="I8:P18" headerRowCount="1">
  <autoFilter ref="I8:P18"/>
  <tableColumns count="8">
    <tableColumn id="9" name="N.º de equipo"/>
    <tableColumn id="10" name="Nombre del equipo / vehículo"/>
    <tableColumn id="11" name="Solicitudes"/>
    <tableColumn id="12" name="Abiertas"/>
    <tableColumn id="13" name="Completadas"/>
    <tableColumn id="14" name="SLA vencido"/>
    <tableColumn id="15" name="Costo total"/>
    <tableColumn id="16" name="Costo promedio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2" name="tblStatus" displayName="tblStatus" ref="E4:E9" headerRowCount="1">
  <autoFilter ref="E4:E9"/>
  <tableColumns count="1">
    <tableColumn id="5" name="Estado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3" name="tblRepairCategory" displayName="tblRepairCategory" ref="G4:G13" headerRowCount="1">
  <autoFilter ref="G4:G13"/>
  <tableColumns count="1">
    <tableColumn id="7" name="Categoría de falla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id="4" name="tblScenario" displayName="tblScenario" ref="I4:J9" headerRowCount="1">
  <autoFilter ref="I4:J9"/>
  <tableColumns count="2">
    <tableColumn id="9" name="Escenario comercial"/>
    <tableColumn id="10" name="Descripción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tblAssetStatus" displayName="tblAssetStatus" ref="L4:L8" headerRowCount="1">
  <autoFilter ref="L4:L8"/>
  <tableColumns count="1">
    <tableColumn id="12" name="Estado operativo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6" name="tblCriticality" displayName="tblCriticality" ref="N4:N8" headerRowCount="1">
  <autoFilter ref="N4:N8"/>
  <tableColumns count="1">
    <tableColumn id="14" name="Criticidad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id="7" name="tblStaffType" displayName="tblStaffType" ref="B16:B18" headerRowCount="1">
  <autoFilter ref="B16:B18"/>
  <tableColumns count="1">
    <tableColumn id="2" name="Tipo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id="8" name="tblAssetType" displayName="tblAssetType" ref="D16:D23" headerRowCount="1">
  <autoFilter ref="D16:D23"/>
  <tableColumns count="1">
    <tableColumn id="4" name="Categoría de equipo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id="9" name="tblVendorsStaff" displayName="tblVendorsStaff" ref="B4:H104" headerRowCount="1">
  <autoFilter ref="B4:H104"/>
  <tableColumns count="7">
    <tableColumn id="2" name="ID"/>
    <tableColumn id="3" name="Tipo"/>
    <tableColumn id="4" name="Nombre / Empresa"/>
    <tableColumn id="5" name="Categoría responsable"/>
    <tableColumn id="6" name="Número de teléfono de contacto"/>
    <tableColumn id="7" name="Dirección de correo electrónico"/>
    <tableColumn id="8" name="Notas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../tables/table1.xml" Id="rId1" /><Relationship Type="http://schemas.openxmlformats.org/officeDocument/2006/relationships/table" Target="../tables/table2.xml" Id="rId2" /><Relationship Type="http://schemas.openxmlformats.org/officeDocument/2006/relationships/table" Target="../tables/table3.xml" Id="rId3" /><Relationship Type="http://schemas.openxmlformats.org/officeDocument/2006/relationships/table" Target="../tables/table4.xml" Id="rId4" /><Relationship Type="http://schemas.openxmlformats.org/officeDocument/2006/relationships/table" Target="../tables/table5.xml" Id="rId5" /><Relationship Type="http://schemas.openxmlformats.org/officeDocument/2006/relationships/table" Target="../tables/table6.xml" Id="rId6" /><Relationship Type="http://schemas.openxmlformats.org/officeDocument/2006/relationships/table" Target="../tables/table7.xml" Id="rId7" /><Relationship Type="http://schemas.openxmlformats.org/officeDocument/2006/relationships/table" Target="../tables/table8.xml" Id="rId8" /></Relationships>
</file>

<file path=xl/worksheets/_rels/sheet3.xml.rels><Relationships xmlns="http://schemas.openxmlformats.org/package/2006/relationships"><Relationship Type="http://schemas.openxmlformats.org/officeDocument/2006/relationships/table" Target="../tables/table9.xml" Id="rId1" /></Relationships>
</file>

<file path=xl/worksheets/_rels/sheet4.xml.rels><Relationships xmlns="http://schemas.openxmlformats.org/package/2006/relationships"><Relationship Type="http://schemas.openxmlformats.org/officeDocument/2006/relationships/table" Target="../tables/table10.xml" Id="rId1" /></Relationships>
</file>

<file path=xl/worksheets/_rels/sheet5.xml.rels><Relationships xmlns="http://schemas.openxmlformats.org/package/2006/relationships"><Relationship Type="http://schemas.openxmlformats.org/officeDocument/2006/relationships/table" Target="../tables/table11.xml" Id="rId1" /></Relationships>
</file>

<file path=xl/worksheets/_rels/sheet6.xml.rels><Relationships xmlns="http://schemas.openxmlformats.org/package/2006/relationships"><Relationship Type="http://schemas.openxmlformats.org/officeDocument/2006/relationships/drawing" Target="../drawings/drawing1.xml" Id="rId1" /><Relationship Type="http://schemas.openxmlformats.org/officeDocument/2006/relationships/table" Target="../tables/table12.xml" Id="rId2" /><Relationship Type="http://schemas.openxmlformats.org/officeDocument/2006/relationships/table" Target="../tables/table13.xml" Id="rId3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B2:I25"/>
  <sheetViews>
    <sheetView showGridLines="true" tabSelected="true" workbookViewId="0">
      <selection activeCell="A1" sqref="A1"/>
    </sheetView>
  </sheetViews>
  <sheetFormatPr baseColWidth="8" defaultRowHeight="18"/>
  <cols>
    <col customWidth="true" max="1" min="1" width="8"/>
    <col customWidth="true" max="2" min="2" width="38"/>
    <col customWidth="true" max="3" min="3" width="32"/>
    <col customWidth="true" max="4" min="4" width="38"/>
    <col customWidth="true" max="9" min="5" width="8"/>
  </cols>
  <sheetData>
    <row r="1" ht="20" customHeight="true"/>
    <row r="2" ht="20" customHeight="true">
      <c r="B2" s="1" t="s">
        <v>8</v>
      </c>
      <c r="C2" s="71" t="n"/>
      <c r="D2" s="71" t="n"/>
      <c r="E2" s="71" t="n"/>
      <c r="F2" s="71" t="n"/>
      <c r="G2" s="71" t="n"/>
      <c r="H2" s="71" t="n"/>
      <c r="I2" s="72" t="n"/>
    </row>
    <row r="3" ht="20" customHeight="true"/>
    <row r="4" ht="20" customHeight="true">
      <c r="B4" s="2" t="s">
        <v>9</v>
      </c>
      <c r="C4" s="73" t="n"/>
      <c r="D4" s="73" t="n"/>
      <c r="E4" s="73" t="n"/>
      <c r="F4" s="73" t="n"/>
      <c r="G4" s="73" t="n"/>
      <c r="H4" s="73" t="n"/>
      <c r="I4" s="74" t="n"/>
    </row>
    <row r="5" ht="20" customHeight="true">
      <c r="B5" s="4" t="s">
        <v>10</v>
      </c>
      <c r="C5" s="75" t="n"/>
      <c r="D5" s="75" t="n"/>
      <c r="E5" s="75" t="n"/>
      <c r="F5" s="75" t="n"/>
      <c r="G5" s="75" t="n"/>
      <c r="H5" s="75" t="n"/>
      <c r="I5" s="76" t="n"/>
    </row>
    <row r="6" ht="20" customHeight="true">
      <c r="B6" s="77" t="n"/>
      <c r="C6" s="78" t="n"/>
      <c r="D6" s="78" t="n"/>
      <c r="E6" s="78" t="n"/>
      <c r="F6" s="78" t="n"/>
      <c r="G6" s="78" t="n"/>
      <c r="H6" s="78" t="n"/>
      <c r="I6" s="79" t="n"/>
    </row>
    <row r="7" ht="20" customHeight="true"/>
    <row r="8" ht="20" customHeight="true">
      <c r="B8" s="2" t="s">
        <v>11</v>
      </c>
      <c r="C8" s="73" t="n"/>
      <c r="D8" s="73" t="n"/>
      <c r="E8" s="73" t="n"/>
      <c r="F8" s="73" t="n"/>
      <c r="G8" s="73" t="n"/>
      <c r="H8" s="73" t="n"/>
      <c r="I8" s="74" t="n"/>
    </row>
    <row r="9" ht="20" customHeight="true">
      <c r="B9" s="6" t="n">
        <v>1</v>
      </c>
      <c r="C9" s="7" t="s">
        <v>12</v>
      </c>
      <c r="D9" s="8" t="s">
        <v>13</v>
      </c>
      <c r="E9" s="73" t="n"/>
      <c r="F9" s="73" t="n"/>
      <c r="G9" s="73" t="n"/>
      <c r="H9" s="73" t="n"/>
      <c r="I9" s="74" t="n"/>
    </row>
    <row r="10" ht="20" customHeight="true">
      <c r="B10" s="6" t="n">
        <v>2</v>
      </c>
      <c r="C10" s="7" t="s">
        <v>14</v>
      </c>
      <c r="D10" s="8" t="s">
        <v>15</v>
      </c>
      <c r="E10" s="73" t="n"/>
      <c r="F10" s="73" t="n"/>
      <c r="G10" s="73" t="n"/>
      <c r="H10" s="73" t="n"/>
      <c r="I10" s="74" t="n"/>
    </row>
    <row r="11" ht="20" customHeight="true">
      <c r="B11" s="6" t="n">
        <v>3</v>
      </c>
      <c r="C11" s="7" t="s">
        <v>16</v>
      </c>
      <c r="D11" s="8" t="s">
        <v>17</v>
      </c>
      <c r="E11" s="73" t="n"/>
      <c r="F11" s="73" t="n"/>
      <c r="G11" s="73" t="n"/>
      <c r="H11" s="73" t="n"/>
      <c r="I11" s="74" t="n"/>
    </row>
    <row r="12" ht="20" customHeight="true">
      <c r="B12" s="6" t="n">
        <v>4</v>
      </c>
      <c r="C12" s="7" t="s">
        <v>18</v>
      </c>
      <c r="D12" s="8" t="s">
        <v>19</v>
      </c>
      <c r="E12" s="73" t="n"/>
      <c r="F12" s="73" t="n"/>
      <c r="G12" s="73" t="n"/>
      <c r="H12" s="73" t="n"/>
      <c r="I12" s="74" t="n"/>
    </row>
    <row r="13" ht="20" customHeight="true"/>
    <row r="14" ht="20" customHeight="true"/>
    <row r="15" ht="20" customHeight="true">
      <c r="B15" s="2" t="s">
        <v>20</v>
      </c>
      <c r="C15" s="73" t="n"/>
      <c r="D15" s="73" t="n"/>
      <c r="E15" s="73" t="n"/>
      <c r="F15" s="73" t="n"/>
      <c r="G15" s="73" t="n"/>
      <c r="H15" s="73" t="n"/>
      <c r="I15" s="74" t="n"/>
    </row>
    <row r="16" ht="20" customHeight="true">
      <c r="B16" s="9" t="n"/>
      <c r="C16" s="10" t="s">
        <v>21</v>
      </c>
      <c r="D16" s="11" t="s">
        <v>22</v>
      </c>
      <c r="E16" s="73" t="n"/>
      <c r="F16" s="73" t="n"/>
      <c r="G16" s="73" t="n"/>
      <c r="H16" s="73" t="n"/>
      <c r="I16" s="74" t="n"/>
    </row>
    <row r="17" ht="20" customHeight="true">
      <c r="B17" s="12" t="n"/>
      <c r="C17" s="10" t="s">
        <v>23</v>
      </c>
      <c r="D17" s="11" t="s">
        <v>24</v>
      </c>
      <c r="E17" s="73" t="n"/>
      <c r="F17" s="73" t="n"/>
      <c r="G17" s="73" t="n"/>
      <c r="H17" s="73" t="n"/>
      <c r="I17" s="74" t="n"/>
    </row>
    <row r="18" ht="20" customHeight="true">
      <c r="B18" s="13" t="n"/>
      <c r="C18" s="10" t="s">
        <v>25</v>
      </c>
      <c r="D18" s="11" t="s">
        <v>26</v>
      </c>
      <c r="E18" s="73" t="n"/>
      <c r="F18" s="73" t="n"/>
      <c r="G18" s="73" t="n"/>
      <c r="H18" s="73" t="n"/>
      <c r="I18" s="74" t="n"/>
    </row>
    <row r="19" ht="20" customHeight="true">
      <c r="B19" s="14" t="n"/>
      <c r="C19" s="10" t="s">
        <v>27</v>
      </c>
      <c r="D19" s="11" t="s">
        <v>28</v>
      </c>
      <c r="E19" s="73" t="n"/>
      <c r="F19" s="73" t="n"/>
      <c r="G19" s="73" t="n"/>
      <c r="H19" s="73" t="n"/>
      <c r="I19" s="74" t="n"/>
    </row>
    <row r="20" ht="20" customHeight="true">
      <c r="B20" s="15" t="n"/>
      <c r="C20" s="10" t="s">
        <v>29</v>
      </c>
      <c r="D20" s="11" t="s">
        <v>30</v>
      </c>
      <c r="E20" s="73" t="n"/>
      <c r="F20" s="73" t="n"/>
      <c r="G20" s="73" t="n"/>
      <c r="H20" s="73" t="n"/>
      <c r="I20" s="74" t="n"/>
    </row>
    <row r="21" ht="20" customHeight="true"/>
    <row r="22" ht="20" customHeight="true"/>
    <row r="23" ht="20" customHeight="true">
      <c r="B23" s="2" t="s">
        <v>31</v>
      </c>
      <c r="C23" s="73" t="n"/>
      <c r="D23" s="73" t="n"/>
      <c r="E23" s="73" t="n"/>
      <c r="F23" s="73" t="n"/>
      <c r="G23" s="73" t="n"/>
      <c r="H23" s="73" t="n"/>
      <c r="I23" s="74" t="n"/>
    </row>
    <row r="24" ht="20" customHeight="true">
      <c r="B24" s="4" t="s">
        <v>32</v>
      </c>
      <c r="C24" s="75" t="n"/>
      <c r="D24" s="75" t="n"/>
      <c r="E24" s="75" t="n"/>
      <c r="F24" s="75" t="n"/>
      <c r="G24" s="75" t="n"/>
      <c r="H24" s="75" t="n"/>
      <c r="I24" s="76" t="n"/>
    </row>
    <row r="25" ht="20" customHeight="true">
      <c r="B25" s="77" t="n"/>
      <c r="C25" s="78" t="n"/>
      <c r="D25" s="78" t="n"/>
      <c r="E25" s="78" t="n"/>
      <c r="F25" s="78" t="n"/>
      <c r="G25" s="78" t="n"/>
      <c r="H25" s="78" t="n"/>
      <c r="I25" s="79" t="n"/>
    </row>
    <row r="26" ht="20" customHeight="true"/>
  </sheetData>
  <sheetProtection password="DB0D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 count="16">
    <mergeCell ref="D19:I19"/>
    <mergeCell ref="D11:I11"/>
    <mergeCell ref="D10:I10"/>
    <mergeCell ref="B15:I15"/>
    <mergeCell ref="B2:I2"/>
    <mergeCell ref="D18:I18"/>
    <mergeCell ref="D9:I9"/>
    <mergeCell ref="D17:I17"/>
    <mergeCell ref="D12:I12"/>
    <mergeCell ref="B5:I6"/>
    <mergeCell ref="D20:I20"/>
    <mergeCell ref="B23:I23"/>
    <mergeCell ref="D16:I16"/>
    <mergeCell ref="B8:I8"/>
    <mergeCell ref="B24:I25"/>
    <mergeCell ref="B4:I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/>
  </sheetPr>
  <dimension ref="B2:N104"/>
  <sheetViews>
    <sheetView showGridLines="true" workbookViewId="0">
      <pane activePane="bottomRight" state="frozen" topLeftCell="B5" xSplit="1" ySplit="4"/>
      <selection activeCell="A1" pane="topRight" sqref="A1"/>
      <selection activeCell="A1" pane="bottomLeft" sqref="A1"/>
      <selection activeCell="A1" pane="bottomRight" sqref="A1"/>
    </sheetView>
  </sheetViews>
  <sheetFormatPr baseColWidth="8" defaultRowHeight="18"/>
  <cols>
    <col customWidth="true" max="1" min="1" width="8"/>
    <col customWidth="true" max="2" min="2" width="12"/>
    <col customWidth="true" max="3" min="3" width="9"/>
    <col customWidth="true" max="4" min="4" width="10"/>
    <col customWidth="true" max="5" min="5" width="12"/>
    <col customWidth="true" max="6" min="6" width="8"/>
    <col customWidth="true" max="7" min="7" width="19"/>
    <col customWidth="true" max="8" min="8" width="8"/>
    <col customWidth="true" max="9" min="9" width="14"/>
    <col customWidth="true" max="10" min="10" width="38"/>
    <col customWidth="true" max="11" min="11" width="8"/>
    <col customWidth="true" max="12" min="12" width="10"/>
    <col customWidth="true" max="14" min="13" width="8"/>
  </cols>
  <sheetData>
    <row r="1" ht="20" customHeight="true"/>
    <row r="2" ht="28" customHeight="true">
      <c r="B2" s="1" t="s">
        <v>0</v>
      </c>
      <c r="C2" s="71" t="n"/>
      <c r="D2" s="71" t="n"/>
      <c r="E2" s="71" t="n"/>
      <c r="F2" s="71" t="n"/>
      <c r="G2" s="71" t="n"/>
      <c r="H2" s="71" t="n"/>
      <c r="I2" s="71" t="n"/>
      <c r="J2" s="71" t="n"/>
      <c r="K2" s="71" t="n"/>
      <c r="L2" s="71" t="n"/>
      <c r="M2" s="71" t="n"/>
      <c r="N2" s="72" t="n"/>
    </row>
    <row r="3" ht="20" customHeight="true"/>
    <row r="4" ht="24" customHeight="true">
      <c r="B4" s="23" t="s">
        <v>33</v>
      </c>
      <c r="C4" s="25" t="s">
        <v>34</v>
      </c>
      <c r="E4" s="46" t="s">
        <v>35</v>
      </c>
      <c r="G4" s="46" t="s">
        <v>36</v>
      </c>
      <c r="I4" s="23" t="s">
        <v>37</v>
      </c>
      <c r="J4" s="25" t="s">
        <v>38</v>
      </c>
      <c r="L4" s="46" t="s">
        <v>39</v>
      </c>
      <c r="N4" s="46" t="s">
        <v>40</v>
      </c>
    </row>
    <row r="5" ht="34" customHeight="true">
      <c r="B5" s="47" t="s">
        <v>41</v>
      </c>
      <c r="C5" s="48" t="n">
        <v>1</v>
      </c>
      <c r="D5" s="49" t="n"/>
      <c r="E5" s="50" t="s">
        <v>42</v>
      </c>
      <c r="F5" s="49" t="n"/>
      <c r="G5" s="50" t="s">
        <v>43</v>
      </c>
      <c r="H5" s="49" t="n"/>
      <c r="I5" s="51" t="s">
        <v>44</v>
      </c>
      <c r="J5" s="52" t="s">
        <v>45</v>
      </c>
      <c r="K5" s="49" t="n"/>
      <c r="L5" s="50" t="s">
        <v>46</v>
      </c>
      <c r="M5" s="49" t="n"/>
      <c r="N5" s="50" t="s">
        <v>1</v>
      </c>
    </row>
    <row r="6" ht="34" customHeight="true">
      <c r="B6" s="47" t="s">
        <v>47</v>
      </c>
      <c r="C6" s="48" t="n">
        <v>3</v>
      </c>
      <c r="D6" s="49" t="n"/>
      <c r="E6" s="50" t="s">
        <v>48</v>
      </c>
      <c r="F6" s="49" t="n"/>
      <c r="G6" s="50" t="s">
        <v>49</v>
      </c>
      <c r="H6" s="49" t="n"/>
      <c r="I6" s="51" t="s">
        <v>50</v>
      </c>
      <c r="J6" s="52" t="s">
        <v>51</v>
      </c>
      <c r="K6" s="49" t="n"/>
      <c r="L6" s="50" t="s">
        <v>52</v>
      </c>
      <c r="M6" s="49" t="n"/>
      <c r="N6" s="50" t="s">
        <v>47</v>
      </c>
    </row>
    <row r="7" ht="34" customHeight="true">
      <c r="B7" s="47" t="s">
        <v>53</v>
      </c>
      <c r="C7" s="48" t="n">
        <v>7</v>
      </c>
      <c r="D7" s="49" t="n"/>
      <c r="E7" s="50" t="s">
        <v>54</v>
      </c>
      <c r="F7" s="49" t="n"/>
      <c r="G7" s="50" t="s">
        <v>55</v>
      </c>
      <c r="H7" s="49" t="n"/>
      <c r="I7" s="51" t="s">
        <v>56</v>
      </c>
      <c r="J7" s="52" t="s">
        <v>57</v>
      </c>
      <c r="K7" s="49" t="n"/>
      <c r="L7" s="50" t="s">
        <v>58</v>
      </c>
      <c r="M7" s="49" t="n"/>
      <c r="N7" s="50" t="s">
        <v>53</v>
      </c>
    </row>
    <row r="8" ht="34" customHeight="true">
      <c r="B8" s="47" t="s">
        <v>59</v>
      </c>
      <c r="C8" s="48" t="n">
        <v>14</v>
      </c>
      <c r="D8" s="49" t="n"/>
      <c r="E8" s="50" t="s">
        <v>60</v>
      </c>
      <c r="F8" s="49" t="n"/>
      <c r="G8" s="50" t="s">
        <v>61</v>
      </c>
      <c r="H8" s="49" t="n"/>
      <c r="I8" s="51" t="s">
        <v>62</v>
      </c>
      <c r="J8" s="52" t="s">
        <v>63</v>
      </c>
      <c r="K8" s="49" t="n"/>
      <c r="L8" s="53" t="s">
        <v>64</v>
      </c>
      <c r="M8" s="49" t="n"/>
      <c r="N8" s="53" t="s">
        <v>59</v>
      </c>
    </row>
    <row r="9" ht="34" customHeight="true">
      <c r="B9" s="54" t="s">
        <v>65</v>
      </c>
      <c r="C9" s="55" t="n">
        <v>30</v>
      </c>
      <c r="D9" s="49" t="n"/>
      <c r="E9" s="53" t="s">
        <v>66</v>
      </c>
      <c r="F9" s="49" t="n"/>
      <c r="G9" s="50" t="s">
        <v>67</v>
      </c>
      <c r="H9" s="49" t="n"/>
      <c r="I9" s="56" t="s">
        <v>68</v>
      </c>
      <c r="J9" s="57" t="s">
        <v>69</v>
      </c>
      <c r="K9" s="49" t="n"/>
      <c r="L9" s="49" t="n"/>
      <c r="M9" s="49" t="n"/>
      <c r="N9" s="49" t="n"/>
    </row>
    <row r="10" ht="20" customHeight="true">
      <c r="B10" s="49" t="n"/>
      <c r="C10" s="49" t="n"/>
      <c r="D10" s="49" t="n"/>
      <c r="E10" s="49" t="n"/>
      <c r="F10" s="49" t="n"/>
      <c r="G10" s="50" t="s">
        <v>70</v>
      </c>
      <c r="H10" s="49" t="n"/>
      <c r="I10" s="49" t="n"/>
      <c r="J10" s="49" t="n"/>
      <c r="K10" s="49" t="n"/>
      <c r="L10" s="49" t="n"/>
      <c r="M10" s="49" t="n"/>
      <c r="N10" s="49" t="n"/>
    </row>
    <row r="11" ht="20" customHeight="true">
      <c r="B11" s="49" t="n"/>
      <c r="C11" s="49" t="n"/>
      <c r="D11" s="49" t="n"/>
      <c r="E11" s="49" t="n"/>
      <c r="F11" s="49" t="n"/>
      <c r="G11" s="50" t="s">
        <v>71</v>
      </c>
      <c r="H11" s="49" t="n"/>
      <c r="I11" s="49" t="n"/>
      <c r="J11" s="49" t="n"/>
      <c r="K11" s="49" t="n"/>
      <c r="L11" s="49" t="n"/>
      <c r="M11" s="49" t="n"/>
      <c r="N11" s="49" t="n"/>
    </row>
    <row r="12" ht="20" customHeight="true">
      <c r="B12" s="49" t="n"/>
      <c r="C12" s="49" t="n"/>
      <c r="D12" s="49" t="n"/>
      <c r="E12" s="49" t="n"/>
      <c r="F12" s="49" t="n"/>
      <c r="G12" s="50" t="s">
        <v>72</v>
      </c>
      <c r="H12" s="49" t="n"/>
      <c r="I12" s="49" t="n"/>
      <c r="J12" s="49" t="n"/>
      <c r="K12" s="49" t="n"/>
      <c r="L12" s="49" t="n"/>
      <c r="M12" s="49" t="n"/>
      <c r="N12" s="49" t="n"/>
    </row>
    <row r="13" ht="20" customHeight="true">
      <c r="B13" s="49" t="n"/>
      <c r="C13" s="49" t="n"/>
      <c r="D13" s="49" t="n"/>
      <c r="E13" s="49" t="n"/>
      <c r="F13" s="49" t="n"/>
      <c r="G13" s="53" t="s">
        <v>73</v>
      </c>
      <c r="H13" s="49" t="n"/>
      <c r="I13" s="49" t="n"/>
      <c r="J13" s="49" t="n"/>
      <c r="K13" s="49" t="n"/>
      <c r="L13" s="49" t="n"/>
      <c r="M13" s="49" t="n"/>
      <c r="N13" s="49" t="n"/>
    </row>
    <row r="14" ht="20" customHeight="true">
      <c r="B14" s="49" t="n"/>
      <c r="C14" s="49" t="n"/>
      <c r="D14" s="49" t="n"/>
      <c r="E14" s="49" t="n"/>
      <c r="F14" s="49" t="n"/>
      <c r="G14" s="49" t="n"/>
      <c r="H14" s="49" t="n"/>
      <c r="I14" s="49" t="n"/>
      <c r="J14" s="49" t="n"/>
      <c r="K14" s="49" t="n"/>
      <c r="L14" s="49" t="n"/>
      <c r="M14" s="49" t="n"/>
      <c r="N14" s="49" t="n"/>
    </row>
    <row r="15" ht="20" customHeight="true">
      <c r="B15" s="49" t="n"/>
      <c r="C15" s="49" t="n"/>
      <c r="D15" s="49" t="n"/>
      <c r="E15" s="49" t="n"/>
      <c r="F15" s="49" t="n"/>
      <c r="G15" s="49" t="n"/>
      <c r="H15" s="49" t="n"/>
      <c r="I15" s="49" t="n"/>
      <c r="J15" s="49" t="n"/>
      <c r="K15" s="49" t="n"/>
      <c r="L15" s="49" t="n"/>
      <c r="M15" s="49" t="n"/>
      <c r="N15" s="49" t="n"/>
    </row>
    <row r="16" ht="24" customHeight="true">
      <c r="B16" s="58" t="s">
        <v>74</v>
      </c>
      <c r="C16" s="49" t="n"/>
      <c r="D16" s="58" t="s">
        <v>75</v>
      </c>
      <c r="E16" s="49" t="n"/>
      <c r="F16" s="49" t="n"/>
      <c r="G16" s="49" t="n"/>
      <c r="H16" s="49" t="n"/>
      <c r="I16" s="49" t="n"/>
      <c r="J16" s="49" t="n"/>
      <c r="K16" s="49" t="n"/>
      <c r="L16" s="49" t="n"/>
      <c r="M16" s="49" t="n"/>
      <c r="N16" s="49" t="n"/>
    </row>
    <row r="17" ht="20" customHeight="true">
      <c r="B17" s="50" t="s">
        <v>76</v>
      </c>
      <c r="C17" s="49" t="n"/>
      <c r="D17" s="50" t="s">
        <v>77</v>
      </c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</row>
    <row r="18" ht="20" customHeight="true">
      <c r="B18" s="53" t="s">
        <v>78</v>
      </c>
      <c r="C18" s="49" t="n"/>
      <c r="D18" s="50" t="s">
        <v>79</v>
      </c>
      <c r="E18" s="49" t="n"/>
      <c r="F18" s="49" t="n"/>
      <c r="G18" s="49" t="n"/>
      <c r="H18" s="49" t="n"/>
      <c r="I18" s="49" t="n"/>
      <c r="J18" s="49" t="n"/>
      <c r="K18" s="49" t="n"/>
      <c r="L18" s="49" t="n"/>
      <c r="M18" s="49" t="n"/>
      <c r="N18" s="49" t="n"/>
    </row>
    <row r="19" ht="20" customHeight="true">
      <c r="B19" s="49" t="n"/>
      <c r="C19" s="49" t="n"/>
      <c r="D19" s="50" t="s">
        <v>80</v>
      </c>
      <c r="E19" s="49" t="n"/>
      <c r="F19" s="49" t="n"/>
      <c r="G19" s="49" t="n"/>
      <c r="H19" s="49" t="n"/>
      <c r="I19" s="49" t="n"/>
      <c r="J19" s="49" t="n"/>
      <c r="K19" s="49" t="n"/>
      <c r="L19" s="49" t="n"/>
      <c r="M19" s="49" t="n"/>
      <c r="N19" s="49" t="n"/>
    </row>
    <row r="20" ht="20" customHeight="true">
      <c r="B20" s="49" t="n"/>
      <c r="C20" s="49" t="n"/>
      <c r="D20" s="50" t="s">
        <v>81</v>
      </c>
      <c r="E20" s="49" t="n"/>
      <c r="F20" s="49" t="n"/>
      <c r="G20" s="49" t="n"/>
      <c r="H20" s="49" t="n"/>
      <c r="I20" s="49" t="n"/>
      <c r="J20" s="49" t="n"/>
      <c r="K20" s="49" t="n"/>
      <c r="L20" s="49" t="n"/>
      <c r="M20" s="49" t="n"/>
      <c r="N20" s="49" t="n"/>
    </row>
    <row r="21" ht="20" customHeight="true">
      <c r="B21" s="49" t="n"/>
      <c r="C21" s="49" t="n"/>
      <c r="D21" s="50" t="s">
        <v>82</v>
      </c>
      <c r="E21" s="49" t="n"/>
      <c r="F21" s="49" t="n"/>
      <c r="G21" s="49" t="n"/>
      <c r="H21" s="49" t="n"/>
      <c r="I21" s="49" t="n"/>
      <c r="J21" s="49" t="n"/>
      <c r="K21" s="49" t="n"/>
      <c r="L21" s="49" t="n"/>
      <c r="M21" s="49" t="n"/>
      <c r="N21" s="49" t="n"/>
    </row>
    <row r="22" ht="20" customHeight="true">
      <c r="B22" s="49" t="n"/>
      <c r="C22" s="49" t="n"/>
      <c r="D22" s="50" t="s">
        <v>83</v>
      </c>
      <c r="E22" s="49" t="n"/>
      <c r="F22" s="49" t="n"/>
      <c r="G22" s="49" t="n"/>
      <c r="H22" s="49" t="n"/>
      <c r="I22" s="49" t="n"/>
      <c r="J22" s="49" t="n"/>
      <c r="K22" s="49" t="n"/>
      <c r="L22" s="49" t="n"/>
      <c r="M22" s="49" t="n"/>
      <c r="N22" s="49" t="n"/>
    </row>
    <row r="23" ht="20" customHeight="true">
      <c r="B23" s="49" t="n"/>
      <c r="C23" s="49" t="n"/>
      <c r="D23" s="53" t="s">
        <v>73</v>
      </c>
      <c r="E23" s="49" t="n"/>
      <c r="F23" s="49" t="n"/>
      <c r="G23" s="49" t="n"/>
      <c r="H23" s="49" t="n"/>
      <c r="I23" s="49" t="n"/>
      <c r="J23" s="49" t="n"/>
      <c r="K23" s="49" t="n"/>
      <c r="L23" s="49" t="n"/>
      <c r="M23" s="49" t="n"/>
      <c r="N23" s="49" t="n"/>
    </row>
    <row r="24" ht="20" customHeight="true">
      <c r="B24" s="49" t="n"/>
      <c r="C24" s="49" t="n"/>
      <c r="D24" s="49" t="n"/>
      <c r="E24" s="49" t="n"/>
      <c r="F24" s="49" t="n"/>
      <c r="G24" s="49" t="n"/>
      <c r="H24" s="49" t="n"/>
      <c r="I24" s="49" t="n"/>
      <c r="J24" s="49" t="n"/>
      <c r="K24" s="49" t="n"/>
      <c r="L24" s="49" t="n"/>
      <c r="M24" s="49" t="n"/>
      <c r="N24" s="49" t="n"/>
    </row>
    <row r="25" ht="20" customHeight="true">
      <c r="B25" s="49" t="n"/>
      <c r="C25" s="49" t="n"/>
      <c r="D25" s="49" t="n"/>
      <c r="E25" s="49" t="n"/>
      <c r="F25" s="49" t="n"/>
      <c r="G25" s="49" t="n"/>
      <c r="H25" s="49" t="n"/>
      <c r="I25" s="49" t="n"/>
      <c r="J25" s="49" t="n"/>
      <c r="K25" s="49" t="n"/>
      <c r="L25" s="49" t="n"/>
      <c r="M25" s="49" t="n"/>
      <c r="N25" s="49" t="n"/>
    </row>
    <row r="26" ht="20" customHeight="true">
      <c r="B26" s="49" t="n"/>
      <c r="C26" s="49" t="n"/>
      <c r="D26" s="49" t="n"/>
      <c r="E26" s="49" t="n"/>
      <c r="F26" s="49" t="n"/>
      <c r="G26" s="49" t="n"/>
      <c r="H26" s="49" t="n"/>
      <c r="I26" s="49" t="n"/>
      <c r="J26" s="49" t="n"/>
      <c r="K26" s="49" t="n"/>
      <c r="L26" s="49" t="n"/>
      <c r="M26" s="49" t="n"/>
      <c r="N26" s="49" t="n"/>
    </row>
    <row r="27" ht="20" customHeight="true">
      <c r="B27" s="49" t="n"/>
      <c r="C27" s="49" t="n"/>
      <c r="D27" s="49" t="n"/>
      <c r="E27" s="49" t="n"/>
      <c r="F27" s="49" t="n"/>
      <c r="G27" s="49" t="n"/>
      <c r="H27" s="49" t="n"/>
      <c r="I27" s="49" t="n"/>
      <c r="J27" s="49" t="n"/>
      <c r="K27" s="49" t="n"/>
      <c r="L27" s="49" t="n"/>
      <c r="M27" s="49" t="n"/>
      <c r="N27" s="49" t="n"/>
    </row>
    <row r="28" ht="20" customHeight="true">
      <c r="B28" s="49" t="n"/>
      <c r="C28" s="49" t="n"/>
      <c r="D28" s="49" t="n"/>
      <c r="E28" s="49" t="n"/>
      <c r="F28" s="49" t="n"/>
      <c r="G28" s="49" t="n"/>
      <c r="H28" s="49" t="n"/>
      <c r="I28" s="49" t="n"/>
      <c r="J28" s="49" t="n"/>
      <c r="K28" s="49" t="n"/>
      <c r="L28" s="49" t="n"/>
      <c r="M28" s="49" t="n"/>
      <c r="N28" s="49" t="n"/>
    </row>
    <row r="29" ht="20" customHeight="true">
      <c r="B29" s="49" t="n"/>
      <c r="C29" s="49" t="n"/>
      <c r="D29" s="49" t="n"/>
      <c r="E29" s="49" t="n"/>
      <c r="F29" s="49" t="n"/>
      <c r="G29" s="49" t="n"/>
      <c r="H29" s="49" t="n"/>
      <c r="I29" s="49" t="n"/>
      <c r="J29" s="49" t="n"/>
      <c r="K29" s="49" t="n"/>
      <c r="L29" s="49" t="n"/>
      <c r="M29" s="49" t="n"/>
      <c r="N29" s="49" t="n"/>
    </row>
    <row r="30" ht="20" customHeight="true">
      <c r="B30" s="49" t="n"/>
      <c r="C30" s="49" t="n"/>
      <c r="D30" s="49" t="n"/>
      <c r="E30" s="49" t="n"/>
      <c r="F30" s="49" t="n"/>
      <c r="G30" s="49" t="n"/>
      <c r="H30" s="49" t="n"/>
      <c r="I30" s="49" t="n"/>
      <c r="J30" s="49" t="n"/>
      <c r="K30" s="49" t="n"/>
      <c r="L30" s="49" t="n"/>
      <c r="M30" s="49" t="n"/>
      <c r="N30" s="49" t="n"/>
    </row>
    <row r="31" ht="20" customHeight="true">
      <c r="B31" s="49" t="n"/>
      <c r="C31" s="49" t="n"/>
      <c r="D31" s="49" t="n"/>
      <c r="E31" s="49" t="n"/>
      <c r="F31" s="49" t="n"/>
      <c r="G31" s="49" t="n"/>
      <c r="H31" s="49" t="n"/>
      <c r="I31" s="49" t="n"/>
      <c r="J31" s="49" t="n"/>
      <c r="K31" s="49" t="n"/>
      <c r="L31" s="49" t="n"/>
      <c r="M31" s="49" t="n"/>
      <c r="N31" s="49" t="n"/>
    </row>
    <row r="32" ht="20" customHeight="true">
      <c r="B32" s="49" t="n"/>
      <c r="C32" s="49" t="n"/>
      <c r="D32" s="49" t="n"/>
      <c r="E32" s="49" t="n"/>
      <c r="F32" s="49" t="n"/>
      <c r="G32" s="49" t="n"/>
      <c r="H32" s="49" t="n"/>
      <c r="I32" s="49" t="n"/>
      <c r="J32" s="49" t="n"/>
      <c r="K32" s="49" t="n"/>
      <c r="L32" s="49" t="n"/>
      <c r="M32" s="49" t="n"/>
      <c r="N32" s="49" t="n"/>
    </row>
    <row r="33" ht="20" customHeight="true">
      <c r="B33" s="49" t="n"/>
      <c r="C33" s="49" t="n"/>
      <c r="D33" s="49" t="n"/>
      <c r="E33" s="49" t="n"/>
      <c r="F33" s="49" t="n"/>
      <c r="G33" s="49" t="n"/>
      <c r="H33" s="49" t="n"/>
      <c r="I33" s="49" t="n"/>
      <c r="J33" s="49" t="n"/>
      <c r="K33" s="49" t="n"/>
      <c r="L33" s="49" t="n"/>
      <c r="M33" s="49" t="n"/>
      <c r="N33" s="49" t="n"/>
    </row>
    <row r="34" ht="20" customHeight="true">
      <c r="B34" s="49" t="n"/>
      <c r="C34" s="49" t="n"/>
      <c r="D34" s="49" t="n"/>
      <c r="E34" s="49" t="n"/>
      <c r="F34" s="49" t="n"/>
      <c r="G34" s="49" t="n"/>
      <c r="H34" s="49" t="n"/>
      <c r="I34" s="49" t="n"/>
      <c r="J34" s="49" t="n"/>
      <c r="K34" s="49" t="n"/>
      <c r="L34" s="49" t="n"/>
      <c r="M34" s="49" t="n"/>
      <c r="N34" s="49" t="n"/>
    </row>
    <row r="35" ht="20" customHeight="true">
      <c r="B35" s="49" t="n"/>
      <c r="C35" s="49" t="n"/>
      <c r="D35" s="49" t="n"/>
      <c r="E35" s="49" t="n"/>
      <c r="F35" s="49" t="n"/>
      <c r="G35" s="49" t="n"/>
      <c r="H35" s="49" t="n"/>
      <c r="I35" s="49" t="n"/>
      <c r="J35" s="49" t="n"/>
      <c r="K35" s="49" t="n"/>
      <c r="L35" s="49" t="n"/>
      <c r="M35" s="49" t="n"/>
      <c r="N35" s="49" t="n"/>
    </row>
    <row r="36" ht="20" customHeight="true">
      <c r="B36" s="49" t="n"/>
      <c r="C36" s="49" t="n"/>
      <c r="D36" s="49" t="n"/>
      <c r="E36" s="49" t="n"/>
      <c r="F36" s="49" t="n"/>
      <c r="G36" s="49" t="n"/>
      <c r="H36" s="49" t="n"/>
      <c r="I36" s="49" t="n"/>
      <c r="J36" s="49" t="n"/>
      <c r="K36" s="49" t="n"/>
      <c r="L36" s="49" t="n"/>
      <c r="M36" s="49" t="n"/>
      <c r="N36" s="49" t="n"/>
    </row>
    <row r="37" ht="20" customHeight="true">
      <c r="B37" s="49" t="n"/>
      <c r="C37" s="49" t="n"/>
      <c r="D37" s="49" t="n"/>
      <c r="E37" s="49" t="n"/>
      <c r="F37" s="49" t="n"/>
      <c r="G37" s="49" t="n"/>
      <c r="H37" s="49" t="n"/>
      <c r="I37" s="49" t="n"/>
      <c r="J37" s="49" t="n"/>
      <c r="K37" s="49" t="n"/>
      <c r="L37" s="49" t="n"/>
      <c r="M37" s="49" t="n"/>
      <c r="N37" s="49" t="n"/>
    </row>
    <row r="38" ht="20" customHeight="true">
      <c r="B38" s="49" t="n"/>
      <c r="C38" s="49" t="n"/>
      <c r="D38" s="49" t="n"/>
      <c r="E38" s="49" t="n"/>
      <c r="F38" s="49" t="n"/>
      <c r="G38" s="49" t="n"/>
      <c r="H38" s="49" t="n"/>
      <c r="I38" s="49" t="n"/>
      <c r="J38" s="49" t="n"/>
      <c r="K38" s="49" t="n"/>
      <c r="L38" s="49" t="n"/>
      <c r="M38" s="49" t="n"/>
      <c r="N38" s="49" t="n"/>
    </row>
    <row r="39" ht="20" customHeight="true">
      <c r="B39" s="49" t="n"/>
      <c r="C39" s="49" t="n"/>
      <c r="D39" s="49" t="n"/>
      <c r="E39" s="49" t="n"/>
      <c r="F39" s="49" t="n"/>
      <c r="G39" s="49" t="n"/>
      <c r="H39" s="49" t="n"/>
      <c r="I39" s="49" t="n"/>
      <c r="J39" s="49" t="n"/>
      <c r="K39" s="49" t="n"/>
      <c r="L39" s="49" t="n"/>
      <c r="M39" s="49" t="n"/>
      <c r="N39" s="49" t="n"/>
    </row>
    <row r="40" ht="20" customHeight="true">
      <c r="B40" s="49" t="n"/>
      <c r="C40" s="49" t="n"/>
      <c r="D40" s="49" t="n"/>
      <c r="E40" s="49" t="n"/>
      <c r="F40" s="49" t="n"/>
      <c r="G40" s="49" t="n"/>
      <c r="H40" s="49" t="n"/>
      <c r="I40" s="49" t="n"/>
      <c r="J40" s="49" t="n"/>
      <c r="K40" s="49" t="n"/>
      <c r="L40" s="49" t="n"/>
      <c r="M40" s="49" t="n"/>
      <c r="N40" s="49" t="n"/>
    </row>
    <row r="41" ht="20" customHeight="true">
      <c r="B41" s="49" t="n"/>
      <c r="C41" s="49" t="n"/>
      <c r="D41" s="49" t="n"/>
      <c r="E41" s="49" t="n"/>
      <c r="F41" s="49" t="n"/>
      <c r="G41" s="49" t="n"/>
      <c r="H41" s="49" t="n"/>
      <c r="I41" s="49" t="n"/>
      <c r="J41" s="49" t="n"/>
      <c r="K41" s="49" t="n"/>
      <c r="L41" s="49" t="n"/>
      <c r="M41" s="49" t="n"/>
      <c r="N41" s="49" t="n"/>
    </row>
    <row r="42" ht="20" customHeight="true">
      <c r="B42" s="49" t="n"/>
      <c r="C42" s="49" t="n"/>
      <c r="D42" s="49" t="n"/>
      <c r="E42" s="49" t="n"/>
      <c r="F42" s="49" t="n"/>
      <c r="G42" s="49" t="n"/>
      <c r="H42" s="49" t="n"/>
      <c r="I42" s="49" t="n"/>
      <c r="J42" s="49" t="n"/>
      <c r="K42" s="49" t="n"/>
      <c r="L42" s="49" t="n"/>
      <c r="M42" s="49" t="n"/>
      <c r="N42" s="49" t="n"/>
    </row>
    <row r="43" ht="20" customHeight="true">
      <c r="B43" s="49" t="n"/>
      <c r="C43" s="49" t="n"/>
      <c r="D43" s="49" t="n"/>
      <c r="E43" s="49" t="n"/>
      <c r="F43" s="49" t="n"/>
      <c r="G43" s="49" t="n"/>
      <c r="H43" s="49" t="n"/>
      <c r="I43" s="49" t="n"/>
      <c r="J43" s="49" t="n"/>
      <c r="K43" s="49" t="n"/>
      <c r="L43" s="49" t="n"/>
      <c r="M43" s="49" t="n"/>
      <c r="N43" s="49" t="n"/>
    </row>
    <row r="44" ht="20" customHeight="true">
      <c r="B44" s="49" t="n"/>
      <c r="C44" s="49" t="n"/>
      <c r="D44" s="49" t="n"/>
      <c r="E44" s="49" t="n"/>
      <c r="F44" s="49" t="n"/>
      <c r="G44" s="49" t="n"/>
      <c r="H44" s="49" t="n"/>
      <c r="I44" s="49" t="n"/>
      <c r="J44" s="49" t="n"/>
      <c r="K44" s="49" t="n"/>
      <c r="L44" s="49" t="n"/>
      <c r="M44" s="49" t="n"/>
      <c r="N44" s="49" t="n"/>
    </row>
    <row r="45" ht="20" customHeight="true">
      <c r="B45" s="49" t="n"/>
      <c r="C45" s="49" t="n"/>
      <c r="D45" s="49" t="n"/>
      <c r="E45" s="49" t="n"/>
      <c r="F45" s="49" t="n"/>
      <c r="G45" s="49" t="n"/>
      <c r="H45" s="49" t="n"/>
      <c r="I45" s="49" t="n"/>
      <c r="J45" s="49" t="n"/>
      <c r="K45" s="49" t="n"/>
      <c r="L45" s="49" t="n"/>
      <c r="M45" s="49" t="n"/>
      <c r="N45" s="49" t="n"/>
    </row>
    <row r="46" ht="20" customHeight="true">
      <c r="B46" s="49" t="n"/>
      <c r="C46" s="49" t="n"/>
      <c r="D46" s="49" t="n"/>
      <c r="E46" s="49" t="n"/>
      <c r="F46" s="49" t="n"/>
      <c r="G46" s="49" t="n"/>
      <c r="H46" s="49" t="n"/>
      <c r="I46" s="49" t="n"/>
      <c r="J46" s="49" t="n"/>
      <c r="K46" s="49" t="n"/>
      <c r="L46" s="49" t="n"/>
      <c r="M46" s="49" t="n"/>
      <c r="N46" s="49" t="n"/>
    </row>
    <row r="47" ht="20" customHeight="true">
      <c r="B47" s="49" t="n"/>
      <c r="C47" s="49" t="n"/>
      <c r="D47" s="49" t="n"/>
      <c r="E47" s="49" t="n"/>
      <c r="F47" s="49" t="n"/>
      <c r="G47" s="49" t="n"/>
      <c r="H47" s="49" t="n"/>
      <c r="I47" s="49" t="n"/>
      <c r="J47" s="49" t="n"/>
      <c r="K47" s="49" t="n"/>
      <c r="L47" s="49" t="n"/>
      <c r="M47" s="49" t="n"/>
      <c r="N47" s="49" t="n"/>
    </row>
    <row r="48" ht="20" customHeight="true">
      <c r="B48" s="49" t="n"/>
      <c r="C48" s="49" t="n"/>
      <c r="D48" s="49" t="n"/>
      <c r="E48" s="49" t="n"/>
      <c r="F48" s="49" t="n"/>
      <c r="G48" s="49" t="n"/>
      <c r="H48" s="49" t="n"/>
      <c r="I48" s="49" t="n"/>
      <c r="J48" s="49" t="n"/>
      <c r="K48" s="49" t="n"/>
      <c r="L48" s="49" t="n"/>
      <c r="M48" s="49" t="n"/>
      <c r="N48" s="49" t="n"/>
    </row>
    <row r="49" ht="20" customHeight="true">
      <c r="B49" s="49" t="n"/>
      <c r="C49" s="49" t="n"/>
      <c r="D49" s="49" t="n"/>
      <c r="E49" s="49" t="n"/>
      <c r="F49" s="49" t="n"/>
      <c r="G49" s="49" t="n"/>
      <c r="H49" s="49" t="n"/>
      <c r="I49" s="49" t="n"/>
      <c r="J49" s="49" t="n"/>
      <c r="K49" s="49" t="n"/>
      <c r="L49" s="49" t="n"/>
      <c r="M49" s="49" t="n"/>
      <c r="N49" s="49" t="n"/>
    </row>
    <row r="50" ht="20" customHeight="true">
      <c r="B50" s="49" t="n"/>
      <c r="C50" s="49" t="n"/>
      <c r="D50" s="49" t="n"/>
      <c r="E50" s="49" t="n"/>
      <c r="F50" s="49" t="n"/>
      <c r="G50" s="49" t="n"/>
      <c r="H50" s="49" t="n"/>
      <c r="I50" s="49" t="n"/>
      <c r="J50" s="49" t="n"/>
      <c r="K50" s="49" t="n"/>
      <c r="L50" s="49" t="n"/>
      <c r="M50" s="49" t="n"/>
      <c r="N50" s="49" t="n"/>
    </row>
    <row r="51" ht="20" customHeight="true">
      <c r="B51" s="49" t="n"/>
      <c r="C51" s="49" t="n"/>
      <c r="D51" s="49" t="n"/>
      <c r="E51" s="49" t="n"/>
      <c r="F51" s="49" t="n"/>
      <c r="G51" s="49" t="n"/>
      <c r="H51" s="49" t="n"/>
      <c r="I51" s="49" t="n"/>
      <c r="J51" s="49" t="n"/>
      <c r="K51" s="49" t="n"/>
      <c r="L51" s="49" t="n"/>
      <c r="M51" s="49" t="n"/>
      <c r="N51" s="49" t="n"/>
    </row>
    <row r="52" ht="20" customHeight="true">
      <c r="B52" s="49" t="n"/>
      <c r="C52" s="49" t="n"/>
      <c r="D52" s="49" t="n"/>
      <c r="E52" s="49" t="n"/>
      <c r="F52" s="49" t="n"/>
      <c r="G52" s="49" t="n"/>
      <c r="H52" s="49" t="n"/>
      <c r="I52" s="49" t="n"/>
      <c r="J52" s="49" t="n"/>
      <c r="K52" s="49" t="n"/>
      <c r="L52" s="49" t="n"/>
      <c r="M52" s="49" t="n"/>
      <c r="N52" s="49" t="n"/>
    </row>
    <row r="53" ht="20" customHeight="true">
      <c r="B53" s="49" t="n"/>
      <c r="C53" s="49" t="n"/>
      <c r="D53" s="49" t="n"/>
      <c r="E53" s="49" t="n"/>
      <c r="F53" s="49" t="n"/>
      <c r="G53" s="49" t="n"/>
      <c r="H53" s="49" t="n"/>
      <c r="I53" s="49" t="n"/>
      <c r="J53" s="49" t="n"/>
      <c r="K53" s="49" t="n"/>
      <c r="L53" s="49" t="n"/>
      <c r="M53" s="49" t="n"/>
      <c r="N53" s="49" t="n"/>
    </row>
    <row r="54" ht="20" customHeight="true">
      <c r="B54" s="49" t="n"/>
      <c r="C54" s="49" t="n"/>
      <c r="D54" s="49" t="n"/>
      <c r="E54" s="49" t="n"/>
      <c r="F54" s="49" t="n"/>
      <c r="G54" s="49" t="n"/>
      <c r="H54" s="49" t="n"/>
      <c r="I54" s="49" t="n"/>
      <c r="J54" s="49" t="n"/>
      <c r="K54" s="49" t="n"/>
      <c r="L54" s="49" t="n"/>
      <c r="M54" s="49" t="n"/>
      <c r="N54" s="49" t="n"/>
    </row>
    <row r="55" ht="20" customHeight="true">
      <c r="B55" s="49" t="n"/>
      <c r="C55" s="49" t="n"/>
      <c r="D55" s="49" t="n"/>
      <c r="E55" s="49" t="n"/>
      <c r="F55" s="49" t="n"/>
      <c r="G55" s="49" t="n"/>
      <c r="H55" s="49" t="n"/>
      <c r="I55" s="49" t="n"/>
      <c r="J55" s="49" t="n"/>
      <c r="K55" s="49" t="n"/>
      <c r="L55" s="49" t="n"/>
      <c r="M55" s="49" t="n"/>
      <c r="N55" s="49" t="n"/>
    </row>
    <row r="56" ht="20" customHeight="true">
      <c r="B56" s="49" t="n"/>
      <c r="C56" s="49" t="n"/>
      <c r="D56" s="49" t="n"/>
      <c r="E56" s="49" t="n"/>
      <c r="F56" s="49" t="n"/>
      <c r="G56" s="49" t="n"/>
      <c r="H56" s="49" t="n"/>
      <c r="I56" s="49" t="n"/>
      <c r="J56" s="49" t="n"/>
      <c r="K56" s="49" t="n"/>
      <c r="L56" s="49" t="n"/>
      <c r="M56" s="49" t="n"/>
      <c r="N56" s="49" t="n"/>
    </row>
    <row r="57" ht="20" customHeight="true">
      <c r="B57" s="49" t="n"/>
      <c r="C57" s="49" t="n"/>
      <c r="D57" s="49" t="n"/>
      <c r="E57" s="49" t="n"/>
      <c r="F57" s="49" t="n"/>
      <c r="G57" s="49" t="n"/>
      <c r="H57" s="49" t="n"/>
      <c r="I57" s="49" t="n"/>
      <c r="J57" s="49" t="n"/>
      <c r="K57" s="49" t="n"/>
      <c r="L57" s="49" t="n"/>
      <c r="M57" s="49" t="n"/>
      <c r="N57" s="49" t="n"/>
    </row>
    <row r="58" ht="20" customHeight="true">
      <c r="B58" s="49" t="n"/>
      <c r="C58" s="49" t="n"/>
      <c r="D58" s="49" t="n"/>
      <c r="E58" s="49" t="n"/>
      <c r="F58" s="49" t="n"/>
      <c r="G58" s="49" t="n"/>
      <c r="H58" s="49" t="n"/>
      <c r="I58" s="49" t="n"/>
      <c r="J58" s="49" t="n"/>
      <c r="K58" s="49" t="n"/>
      <c r="L58" s="49" t="n"/>
      <c r="M58" s="49" t="n"/>
      <c r="N58" s="49" t="n"/>
    </row>
    <row r="59" ht="20" customHeight="true">
      <c r="B59" s="49" t="n"/>
      <c r="C59" s="49" t="n"/>
      <c r="D59" s="49" t="n"/>
      <c r="E59" s="49" t="n"/>
      <c r="F59" s="49" t="n"/>
      <c r="G59" s="49" t="n"/>
      <c r="H59" s="49" t="n"/>
      <c r="I59" s="49" t="n"/>
      <c r="J59" s="49" t="n"/>
      <c r="K59" s="49" t="n"/>
      <c r="L59" s="49" t="n"/>
      <c r="M59" s="49" t="n"/>
      <c r="N59" s="49" t="n"/>
    </row>
    <row r="60" ht="20" customHeight="true">
      <c r="B60" s="49" t="n"/>
      <c r="C60" s="49" t="n"/>
      <c r="D60" s="49" t="n"/>
      <c r="E60" s="49" t="n"/>
      <c r="F60" s="49" t="n"/>
      <c r="G60" s="49" t="n"/>
      <c r="H60" s="49" t="n"/>
      <c r="I60" s="49" t="n"/>
      <c r="J60" s="49" t="n"/>
      <c r="K60" s="49" t="n"/>
      <c r="L60" s="49" t="n"/>
      <c r="M60" s="49" t="n"/>
      <c r="N60" s="49" t="n"/>
    </row>
    <row r="61" ht="20" customHeight="true">
      <c r="B61" s="49" t="n"/>
      <c r="C61" s="49" t="n"/>
      <c r="D61" s="49" t="n"/>
      <c r="E61" s="49" t="n"/>
      <c r="F61" s="49" t="n"/>
      <c r="G61" s="49" t="n"/>
      <c r="H61" s="49" t="n"/>
      <c r="I61" s="49" t="n"/>
      <c r="J61" s="49" t="n"/>
      <c r="K61" s="49" t="n"/>
      <c r="L61" s="49" t="n"/>
      <c r="M61" s="49" t="n"/>
      <c r="N61" s="49" t="n"/>
    </row>
    <row r="62" ht="20" customHeight="true">
      <c r="B62" s="49" t="n"/>
      <c r="C62" s="49" t="n"/>
      <c r="D62" s="49" t="n"/>
      <c r="E62" s="49" t="n"/>
      <c r="F62" s="49" t="n"/>
      <c r="G62" s="49" t="n"/>
      <c r="H62" s="49" t="n"/>
      <c r="I62" s="49" t="n"/>
      <c r="J62" s="49" t="n"/>
      <c r="K62" s="49" t="n"/>
      <c r="L62" s="49" t="n"/>
      <c r="M62" s="49" t="n"/>
      <c r="N62" s="49" t="n"/>
    </row>
    <row r="63" ht="20" customHeight="true">
      <c r="B63" s="49" t="n"/>
      <c r="C63" s="49" t="n"/>
      <c r="D63" s="49" t="n"/>
      <c r="E63" s="49" t="n"/>
      <c r="F63" s="49" t="n"/>
      <c r="G63" s="49" t="n"/>
      <c r="H63" s="49" t="n"/>
      <c r="I63" s="49" t="n"/>
      <c r="J63" s="49" t="n"/>
      <c r="K63" s="49" t="n"/>
      <c r="L63" s="49" t="n"/>
      <c r="M63" s="49" t="n"/>
      <c r="N63" s="49" t="n"/>
    </row>
    <row r="64" ht="20" customHeight="true">
      <c r="B64" s="49" t="n"/>
      <c r="C64" s="49" t="n"/>
      <c r="D64" s="49" t="n"/>
      <c r="E64" s="49" t="n"/>
      <c r="F64" s="49" t="n"/>
      <c r="G64" s="49" t="n"/>
      <c r="H64" s="49" t="n"/>
      <c r="I64" s="49" t="n"/>
      <c r="J64" s="49" t="n"/>
      <c r="K64" s="49" t="n"/>
      <c r="L64" s="49" t="n"/>
      <c r="M64" s="49" t="n"/>
      <c r="N64" s="49" t="n"/>
    </row>
    <row r="65" ht="20" customHeight="true">
      <c r="B65" s="49" t="n"/>
      <c r="C65" s="49" t="n"/>
      <c r="D65" s="49" t="n"/>
      <c r="E65" s="49" t="n"/>
      <c r="F65" s="49" t="n"/>
      <c r="G65" s="49" t="n"/>
      <c r="H65" s="49" t="n"/>
      <c r="I65" s="49" t="n"/>
      <c r="J65" s="49" t="n"/>
      <c r="K65" s="49" t="n"/>
      <c r="L65" s="49" t="n"/>
      <c r="M65" s="49" t="n"/>
      <c r="N65" s="49" t="n"/>
    </row>
    <row r="66" ht="20" customHeight="true">
      <c r="B66" s="49" t="n"/>
      <c r="C66" s="49" t="n"/>
      <c r="D66" s="49" t="n"/>
      <c r="E66" s="49" t="n"/>
      <c r="F66" s="49" t="n"/>
      <c r="G66" s="49" t="n"/>
      <c r="H66" s="49" t="n"/>
      <c r="I66" s="49" t="n"/>
      <c r="J66" s="49" t="n"/>
      <c r="K66" s="49" t="n"/>
      <c r="L66" s="49" t="n"/>
      <c r="M66" s="49" t="n"/>
      <c r="N66" s="49" t="n"/>
    </row>
    <row r="67" ht="20" customHeight="true">
      <c r="B67" s="49" t="n"/>
      <c r="C67" s="49" t="n"/>
      <c r="D67" s="49" t="n"/>
      <c r="E67" s="49" t="n"/>
      <c r="F67" s="49" t="n"/>
      <c r="G67" s="49" t="n"/>
      <c r="H67" s="49" t="n"/>
      <c r="I67" s="49" t="n"/>
      <c r="J67" s="49" t="n"/>
      <c r="K67" s="49" t="n"/>
      <c r="L67" s="49" t="n"/>
      <c r="M67" s="49" t="n"/>
      <c r="N67" s="49" t="n"/>
    </row>
    <row r="68" ht="20" customHeight="true">
      <c r="B68" s="49" t="n"/>
      <c r="C68" s="49" t="n"/>
      <c r="D68" s="49" t="n"/>
      <c r="E68" s="49" t="n"/>
      <c r="F68" s="49" t="n"/>
      <c r="G68" s="49" t="n"/>
      <c r="H68" s="49" t="n"/>
      <c r="I68" s="49" t="n"/>
      <c r="J68" s="49" t="n"/>
      <c r="K68" s="49" t="n"/>
      <c r="L68" s="49" t="n"/>
      <c r="M68" s="49" t="n"/>
      <c r="N68" s="49" t="n"/>
    </row>
    <row r="69" ht="20" customHeight="true">
      <c r="B69" s="49" t="n"/>
      <c r="C69" s="49" t="n"/>
      <c r="D69" s="49" t="n"/>
      <c r="E69" s="49" t="n"/>
      <c r="F69" s="49" t="n"/>
      <c r="G69" s="49" t="n"/>
      <c r="H69" s="49" t="n"/>
      <c r="I69" s="49" t="n"/>
      <c r="J69" s="49" t="n"/>
      <c r="K69" s="49" t="n"/>
      <c r="L69" s="49" t="n"/>
      <c r="M69" s="49" t="n"/>
      <c r="N69" s="49" t="n"/>
    </row>
    <row r="70" ht="20" customHeight="true">
      <c r="B70" s="49" t="n"/>
      <c r="C70" s="49" t="n"/>
      <c r="D70" s="49" t="n"/>
      <c r="E70" s="49" t="n"/>
      <c r="F70" s="49" t="n"/>
      <c r="G70" s="49" t="n"/>
      <c r="H70" s="49" t="n"/>
      <c r="I70" s="49" t="n"/>
      <c r="J70" s="49" t="n"/>
      <c r="K70" s="49" t="n"/>
      <c r="L70" s="49" t="n"/>
      <c r="M70" s="49" t="n"/>
      <c r="N70" s="49" t="n"/>
    </row>
    <row r="71" ht="20" customHeight="true">
      <c r="B71" s="49" t="n"/>
      <c r="C71" s="49" t="n"/>
      <c r="D71" s="49" t="n"/>
      <c r="E71" s="49" t="n"/>
      <c r="F71" s="49" t="n"/>
      <c r="G71" s="49" t="n"/>
      <c r="H71" s="49" t="n"/>
      <c r="I71" s="49" t="n"/>
      <c r="J71" s="49" t="n"/>
      <c r="K71" s="49" t="n"/>
      <c r="L71" s="49" t="n"/>
      <c r="M71" s="49" t="n"/>
      <c r="N71" s="49" t="n"/>
    </row>
    <row r="72" ht="20" customHeight="true">
      <c r="B72" s="49" t="n"/>
      <c r="C72" s="49" t="n"/>
      <c r="D72" s="49" t="n"/>
      <c r="E72" s="49" t="n"/>
      <c r="F72" s="49" t="n"/>
      <c r="G72" s="49" t="n"/>
      <c r="H72" s="49" t="n"/>
      <c r="I72" s="49" t="n"/>
      <c r="J72" s="49" t="n"/>
      <c r="K72" s="49" t="n"/>
      <c r="L72" s="49" t="n"/>
      <c r="M72" s="49" t="n"/>
      <c r="N72" s="49" t="n"/>
    </row>
    <row r="73" ht="20" customHeight="true">
      <c r="B73" s="49" t="n"/>
      <c r="C73" s="49" t="n"/>
      <c r="D73" s="49" t="n"/>
      <c r="E73" s="49" t="n"/>
      <c r="F73" s="49" t="n"/>
      <c r="G73" s="49" t="n"/>
      <c r="H73" s="49" t="n"/>
      <c r="I73" s="49" t="n"/>
      <c r="J73" s="49" t="n"/>
      <c r="K73" s="49" t="n"/>
      <c r="L73" s="49" t="n"/>
      <c r="M73" s="49" t="n"/>
      <c r="N73" s="49" t="n"/>
    </row>
    <row r="74" ht="20" customHeight="true">
      <c r="B74" s="49" t="n"/>
      <c r="C74" s="49" t="n"/>
      <c r="D74" s="49" t="n"/>
      <c r="E74" s="49" t="n"/>
      <c r="F74" s="49" t="n"/>
      <c r="G74" s="49" t="n"/>
      <c r="H74" s="49" t="n"/>
      <c r="I74" s="49" t="n"/>
      <c r="J74" s="49" t="n"/>
      <c r="K74" s="49" t="n"/>
      <c r="L74" s="49" t="n"/>
      <c r="M74" s="49" t="n"/>
      <c r="N74" s="49" t="n"/>
    </row>
    <row r="75" ht="20" customHeight="true">
      <c r="B75" s="49" t="n"/>
      <c r="C75" s="49" t="n"/>
      <c r="D75" s="49" t="n"/>
      <c r="E75" s="49" t="n"/>
      <c r="F75" s="49" t="n"/>
      <c r="G75" s="49" t="n"/>
      <c r="H75" s="49" t="n"/>
      <c r="I75" s="49" t="n"/>
      <c r="J75" s="49" t="n"/>
      <c r="K75" s="49" t="n"/>
      <c r="L75" s="49" t="n"/>
      <c r="M75" s="49" t="n"/>
      <c r="N75" s="49" t="n"/>
    </row>
    <row r="76" ht="20" customHeight="true">
      <c r="B76" s="49" t="n"/>
      <c r="C76" s="49" t="n"/>
      <c r="D76" s="49" t="n"/>
      <c r="E76" s="49" t="n"/>
      <c r="F76" s="49" t="n"/>
      <c r="G76" s="49" t="n"/>
      <c r="H76" s="49" t="n"/>
      <c r="I76" s="49" t="n"/>
      <c r="J76" s="49" t="n"/>
      <c r="K76" s="49" t="n"/>
      <c r="L76" s="49" t="n"/>
      <c r="M76" s="49" t="n"/>
      <c r="N76" s="49" t="n"/>
    </row>
    <row r="77" ht="20" customHeight="true">
      <c r="B77" s="49" t="n"/>
      <c r="C77" s="49" t="n"/>
      <c r="D77" s="49" t="n"/>
      <c r="E77" s="49" t="n"/>
      <c r="F77" s="49" t="n"/>
      <c r="G77" s="49" t="n"/>
      <c r="H77" s="49" t="n"/>
      <c r="I77" s="49" t="n"/>
      <c r="J77" s="49" t="n"/>
      <c r="K77" s="49" t="n"/>
      <c r="L77" s="49" t="n"/>
      <c r="M77" s="49" t="n"/>
      <c r="N77" s="49" t="n"/>
    </row>
    <row r="78" ht="20" customHeight="true">
      <c r="B78" s="49" t="n"/>
      <c r="C78" s="49" t="n"/>
      <c r="D78" s="49" t="n"/>
      <c r="E78" s="49" t="n"/>
      <c r="F78" s="49" t="n"/>
      <c r="G78" s="49" t="n"/>
      <c r="H78" s="49" t="n"/>
      <c r="I78" s="49" t="n"/>
      <c r="J78" s="49" t="n"/>
      <c r="K78" s="49" t="n"/>
      <c r="L78" s="49" t="n"/>
      <c r="M78" s="49" t="n"/>
      <c r="N78" s="49" t="n"/>
    </row>
    <row r="79" ht="20" customHeight="true">
      <c r="B79" s="49" t="n"/>
      <c r="C79" s="49" t="n"/>
      <c r="D79" s="49" t="n"/>
      <c r="E79" s="49" t="n"/>
      <c r="F79" s="49" t="n"/>
      <c r="G79" s="49" t="n"/>
      <c r="H79" s="49" t="n"/>
      <c r="I79" s="49" t="n"/>
      <c r="J79" s="49" t="n"/>
      <c r="K79" s="49" t="n"/>
      <c r="L79" s="49" t="n"/>
      <c r="M79" s="49" t="n"/>
      <c r="N79" s="49" t="n"/>
    </row>
    <row r="80" ht="20" customHeight="true">
      <c r="B80" s="49" t="n"/>
      <c r="C80" s="49" t="n"/>
      <c r="D80" s="49" t="n"/>
      <c r="E80" s="49" t="n"/>
      <c r="F80" s="49" t="n"/>
      <c r="G80" s="49" t="n"/>
      <c r="H80" s="49" t="n"/>
      <c r="I80" s="49" t="n"/>
      <c r="J80" s="49" t="n"/>
      <c r="K80" s="49" t="n"/>
      <c r="L80" s="49" t="n"/>
      <c r="M80" s="49" t="n"/>
      <c r="N80" s="49" t="n"/>
    </row>
    <row r="81" ht="20" customHeight="true">
      <c r="B81" s="49" t="n"/>
      <c r="C81" s="49" t="n"/>
      <c r="D81" s="49" t="n"/>
      <c r="E81" s="49" t="n"/>
      <c r="F81" s="49" t="n"/>
      <c r="G81" s="49" t="n"/>
      <c r="H81" s="49" t="n"/>
      <c r="I81" s="49" t="n"/>
      <c r="J81" s="49" t="n"/>
      <c r="K81" s="49" t="n"/>
      <c r="L81" s="49" t="n"/>
      <c r="M81" s="49" t="n"/>
      <c r="N81" s="49" t="n"/>
    </row>
    <row r="82" ht="20" customHeight="true">
      <c r="B82" s="49" t="n"/>
      <c r="C82" s="49" t="n"/>
      <c r="D82" s="49" t="n"/>
      <c r="E82" s="49" t="n"/>
      <c r="F82" s="49" t="n"/>
      <c r="G82" s="49" t="n"/>
      <c r="H82" s="49" t="n"/>
      <c r="I82" s="49" t="n"/>
      <c r="J82" s="49" t="n"/>
      <c r="K82" s="49" t="n"/>
      <c r="L82" s="49" t="n"/>
      <c r="M82" s="49" t="n"/>
      <c r="N82" s="49" t="n"/>
    </row>
    <row r="83" ht="20" customHeight="true">
      <c r="B83" s="49" t="n"/>
      <c r="C83" s="49" t="n"/>
      <c r="D83" s="49" t="n"/>
      <c r="E83" s="49" t="n"/>
      <c r="F83" s="49" t="n"/>
      <c r="G83" s="49" t="n"/>
      <c r="H83" s="49" t="n"/>
      <c r="I83" s="49" t="n"/>
      <c r="J83" s="49" t="n"/>
      <c r="K83" s="49" t="n"/>
      <c r="L83" s="49" t="n"/>
      <c r="M83" s="49" t="n"/>
      <c r="N83" s="49" t="n"/>
    </row>
    <row r="84" ht="20" customHeight="true">
      <c r="B84" s="49" t="n"/>
      <c r="C84" s="49" t="n"/>
      <c r="D84" s="49" t="n"/>
      <c r="E84" s="49" t="n"/>
      <c r="F84" s="49" t="n"/>
      <c r="G84" s="49" t="n"/>
      <c r="H84" s="49" t="n"/>
      <c r="I84" s="49" t="n"/>
      <c r="J84" s="49" t="n"/>
      <c r="K84" s="49" t="n"/>
      <c r="L84" s="49" t="n"/>
      <c r="M84" s="49" t="n"/>
      <c r="N84" s="49" t="n"/>
    </row>
    <row r="85" ht="20" customHeight="true">
      <c r="B85" s="49" t="n"/>
      <c r="C85" s="49" t="n"/>
      <c r="D85" s="49" t="n"/>
      <c r="E85" s="49" t="n"/>
      <c r="F85" s="49" t="n"/>
      <c r="G85" s="49" t="n"/>
      <c r="H85" s="49" t="n"/>
      <c r="I85" s="49" t="n"/>
      <c r="J85" s="49" t="n"/>
      <c r="K85" s="49" t="n"/>
      <c r="L85" s="49" t="n"/>
      <c r="M85" s="49" t="n"/>
      <c r="N85" s="49" t="n"/>
    </row>
    <row r="86" ht="20" customHeight="true">
      <c r="B86" s="49" t="n"/>
      <c r="C86" s="49" t="n"/>
      <c r="D86" s="49" t="n"/>
      <c r="E86" s="49" t="n"/>
      <c r="F86" s="49" t="n"/>
      <c r="G86" s="49" t="n"/>
      <c r="H86" s="49" t="n"/>
      <c r="I86" s="49" t="n"/>
      <c r="J86" s="49" t="n"/>
      <c r="K86" s="49" t="n"/>
      <c r="L86" s="49" t="n"/>
      <c r="M86" s="49" t="n"/>
      <c r="N86" s="49" t="n"/>
    </row>
    <row r="87" ht="20" customHeight="true">
      <c r="B87" s="49" t="n"/>
      <c r="C87" s="49" t="n"/>
      <c r="D87" s="49" t="n"/>
      <c r="E87" s="49" t="n"/>
      <c r="F87" s="49" t="n"/>
      <c r="G87" s="49" t="n"/>
      <c r="H87" s="49" t="n"/>
      <c r="I87" s="49" t="n"/>
      <c r="J87" s="49" t="n"/>
      <c r="K87" s="49" t="n"/>
      <c r="L87" s="49" t="n"/>
      <c r="M87" s="49" t="n"/>
      <c r="N87" s="49" t="n"/>
    </row>
    <row r="88" ht="20" customHeight="true">
      <c r="B88" s="49" t="n"/>
      <c r="C88" s="49" t="n"/>
      <c r="D88" s="49" t="n"/>
      <c r="E88" s="49" t="n"/>
      <c r="F88" s="49" t="n"/>
      <c r="G88" s="49" t="n"/>
      <c r="H88" s="49" t="n"/>
      <c r="I88" s="49" t="n"/>
      <c r="J88" s="49" t="n"/>
      <c r="K88" s="49" t="n"/>
      <c r="L88" s="49" t="n"/>
      <c r="M88" s="49" t="n"/>
      <c r="N88" s="49" t="n"/>
    </row>
    <row r="89" ht="20" customHeight="true">
      <c r="B89" s="49" t="n"/>
      <c r="C89" s="49" t="n"/>
      <c r="D89" s="49" t="n"/>
      <c r="E89" s="49" t="n"/>
      <c r="F89" s="49" t="n"/>
      <c r="G89" s="49" t="n"/>
      <c r="H89" s="49" t="n"/>
      <c r="I89" s="49" t="n"/>
      <c r="J89" s="49" t="n"/>
      <c r="K89" s="49" t="n"/>
      <c r="L89" s="49" t="n"/>
      <c r="M89" s="49" t="n"/>
      <c r="N89" s="49" t="n"/>
    </row>
    <row r="90" ht="20" customHeight="true">
      <c r="B90" s="49" t="n"/>
      <c r="C90" s="49" t="n"/>
      <c r="D90" s="49" t="n"/>
      <c r="E90" s="49" t="n"/>
      <c r="F90" s="49" t="n"/>
      <c r="G90" s="49" t="n"/>
      <c r="H90" s="49" t="n"/>
      <c r="I90" s="49" t="n"/>
      <c r="J90" s="49" t="n"/>
      <c r="K90" s="49" t="n"/>
      <c r="L90" s="49" t="n"/>
      <c r="M90" s="49" t="n"/>
      <c r="N90" s="49" t="n"/>
    </row>
    <row r="91" ht="20" customHeight="true">
      <c r="B91" s="49" t="n"/>
      <c r="C91" s="49" t="n"/>
      <c r="D91" s="49" t="n"/>
      <c r="E91" s="49" t="n"/>
      <c r="F91" s="49" t="n"/>
      <c r="G91" s="49" t="n"/>
      <c r="H91" s="49" t="n"/>
      <c r="I91" s="49" t="n"/>
      <c r="J91" s="49" t="n"/>
      <c r="K91" s="49" t="n"/>
      <c r="L91" s="49" t="n"/>
      <c r="M91" s="49" t="n"/>
      <c r="N91" s="49" t="n"/>
    </row>
    <row r="92" ht="20" customHeight="true">
      <c r="B92" s="49" t="n"/>
      <c r="C92" s="49" t="n"/>
      <c r="D92" s="49" t="n"/>
      <c r="E92" s="49" t="n"/>
      <c r="F92" s="49" t="n"/>
      <c r="G92" s="49" t="n"/>
      <c r="H92" s="49" t="n"/>
      <c r="I92" s="49" t="n"/>
      <c r="J92" s="49" t="n"/>
      <c r="K92" s="49" t="n"/>
      <c r="L92" s="49" t="n"/>
      <c r="M92" s="49" t="n"/>
      <c r="N92" s="49" t="n"/>
    </row>
    <row r="93" ht="20" customHeight="true">
      <c r="B93" s="49" t="n"/>
      <c r="C93" s="49" t="n"/>
      <c r="D93" s="49" t="n"/>
      <c r="E93" s="49" t="n"/>
      <c r="F93" s="49" t="n"/>
      <c r="G93" s="49" t="n"/>
      <c r="H93" s="49" t="n"/>
      <c r="I93" s="49" t="n"/>
      <c r="J93" s="49" t="n"/>
      <c r="K93" s="49" t="n"/>
      <c r="L93" s="49" t="n"/>
      <c r="M93" s="49" t="n"/>
      <c r="N93" s="49" t="n"/>
    </row>
    <row r="94" ht="20" customHeight="true">
      <c r="B94" s="49" t="n"/>
      <c r="C94" s="49" t="n"/>
      <c r="D94" s="49" t="n"/>
      <c r="E94" s="49" t="n"/>
      <c r="F94" s="49" t="n"/>
      <c r="G94" s="49" t="n"/>
      <c r="H94" s="49" t="n"/>
      <c r="I94" s="49" t="n"/>
      <c r="J94" s="49" t="n"/>
      <c r="K94" s="49" t="n"/>
      <c r="L94" s="49" t="n"/>
      <c r="M94" s="49" t="n"/>
      <c r="N94" s="49" t="n"/>
    </row>
    <row r="95" ht="20" customHeight="true">
      <c r="B95" s="49" t="n"/>
      <c r="C95" s="49" t="n"/>
      <c r="D95" s="49" t="n"/>
      <c r="E95" s="49" t="n"/>
      <c r="F95" s="49" t="n"/>
      <c r="G95" s="49" t="n"/>
      <c r="H95" s="49" t="n"/>
      <c r="I95" s="49" t="n"/>
      <c r="J95" s="49" t="n"/>
      <c r="K95" s="49" t="n"/>
      <c r="L95" s="49" t="n"/>
      <c r="M95" s="49" t="n"/>
      <c r="N95" s="49" t="n"/>
    </row>
    <row r="96" ht="20" customHeight="true">
      <c r="B96" s="49" t="n"/>
      <c r="C96" s="49" t="n"/>
      <c r="D96" s="49" t="n"/>
      <c r="E96" s="49" t="n"/>
      <c r="F96" s="49" t="n"/>
      <c r="G96" s="49" t="n"/>
      <c r="H96" s="49" t="n"/>
      <c r="I96" s="49" t="n"/>
      <c r="J96" s="49" t="n"/>
      <c r="K96" s="49" t="n"/>
      <c r="L96" s="49" t="n"/>
      <c r="M96" s="49" t="n"/>
      <c r="N96" s="49" t="n"/>
    </row>
    <row r="97" ht="20" customHeight="true">
      <c r="B97" s="49" t="n"/>
      <c r="C97" s="49" t="n"/>
      <c r="D97" s="49" t="n"/>
      <c r="E97" s="49" t="n"/>
      <c r="F97" s="49" t="n"/>
      <c r="G97" s="49" t="n"/>
      <c r="H97" s="49" t="n"/>
      <c r="I97" s="49" t="n"/>
      <c r="J97" s="49" t="n"/>
      <c r="K97" s="49" t="n"/>
      <c r="L97" s="49" t="n"/>
      <c r="M97" s="49" t="n"/>
      <c r="N97" s="49" t="n"/>
    </row>
    <row r="98" ht="20" customHeight="true">
      <c r="B98" s="49" t="n"/>
      <c r="C98" s="49" t="n"/>
      <c r="D98" s="49" t="n"/>
      <c r="E98" s="49" t="n"/>
      <c r="F98" s="49" t="n"/>
      <c r="G98" s="49" t="n"/>
      <c r="H98" s="49" t="n"/>
      <c r="I98" s="49" t="n"/>
      <c r="J98" s="49" t="n"/>
      <c r="K98" s="49" t="n"/>
      <c r="L98" s="49" t="n"/>
      <c r="M98" s="49" t="n"/>
      <c r="N98" s="49" t="n"/>
    </row>
    <row r="99" ht="20" customHeight="true">
      <c r="B99" s="49" t="n"/>
      <c r="C99" s="49" t="n"/>
      <c r="D99" s="49" t="n"/>
      <c r="E99" s="49" t="n"/>
      <c r="F99" s="49" t="n"/>
      <c r="G99" s="49" t="n"/>
      <c r="H99" s="49" t="n"/>
      <c r="I99" s="49" t="n"/>
      <c r="J99" s="49" t="n"/>
      <c r="K99" s="49" t="n"/>
      <c r="L99" s="49" t="n"/>
      <c r="M99" s="49" t="n"/>
      <c r="N99" s="49" t="n"/>
    </row>
    <row r="100" ht="20" customHeight="true">
      <c r="B100" s="49" t="n"/>
      <c r="C100" s="49" t="n"/>
      <c r="D100" s="49" t="n"/>
      <c r="E100" s="49" t="n"/>
      <c r="F100" s="49" t="n"/>
      <c r="G100" s="49" t="n"/>
      <c r="H100" s="49" t="n"/>
      <c r="I100" s="49" t="n"/>
      <c r="J100" s="49" t="n"/>
      <c r="K100" s="49" t="n"/>
      <c r="L100" s="49" t="n"/>
      <c r="M100" s="49" t="n"/>
      <c r="N100" s="49" t="n"/>
    </row>
    <row r="101" ht="20" customHeight="true">
      <c r="B101" s="49" t="n"/>
      <c r="C101" s="49" t="n"/>
      <c r="D101" s="49" t="n"/>
      <c r="E101" s="49" t="n"/>
      <c r="F101" s="49" t="n"/>
      <c r="G101" s="49" t="n"/>
      <c r="H101" s="49" t="n"/>
      <c r="I101" s="49" t="n"/>
      <c r="J101" s="49" t="n"/>
      <c r="K101" s="49" t="n"/>
      <c r="L101" s="49" t="n"/>
      <c r="M101" s="49" t="n"/>
      <c r="N101" s="49" t="n"/>
    </row>
    <row r="102" ht="20" customHeight="true">
      <c r="B102" s="49" t="n"/>
      <c r="C102" s="49" t="n"/>
      <c r="D102" s="49" t="n"/>
      <c r="E102" s="49" t="n"/>
      <c r="F102" s="49" t="n"/>
      <c r="G102" s="49" t="n"/>
      <c r="H102" s="49" t="n"/>
      <c r="I102" s="49" t="n"/>
      <c r="J102" s="49" t="n"/>
      <c r="K102" s="49" t="n"/>
      <c r="L102" s="49" t="n"/>
      <c r="M102" s="49" t="n"/>
      <c r="N102" s="49" t="n"/>
    </row>
    <row r="103" ht="20" customHeight="true">
      <c r="B103" s="49" t="n"/>
      <c r="C103" s="49" t="n"/>
      <c r="D103" s="49" t="n"/>
      <c r="E103" s="49" t="n"/>
      <c r="F103" s="49" t="n"/>
      <c r="G103" s="49" t="n"/>
      <c r="H103" s="49" t="n"/>
      <c r="I103" s="49" t="n"/>
      <c r="J103" s="49" t="n"/>
      <c r="K103" s="49" t="n"/>
      <c r="L103" s="49" t="n"/>
      <c r="M103" s="49" t="n"/>
      <c r="N103" s="49" t="n"/>
    </row>
    <row r="104" ht="20" customHeight="true">
      <c r="B104" s="49" t="n"/>
      <c r="C104" s="49" t="n"/>
      <c r="D104" s="49" t="n"/>
      <c r="E104" s="49" t="n"/>
      <c r="F104" s="49" t="n"/>
      <c r="G104" s="49" t="n"/>
      <c r="H104" s="49" t="n"/>
      <c r="I104" s="49" t="n"/>
      <c r="J104" s="49" t="n"/>
      <c r="K104" s="49" t="n"/>
      <c r="L104" s="49" t="n"/>
      <c r="M104" s="49" t="n"/>
      <c r="N104" s="49" t="n"/>
    </row>
  </sheetData>
  <sheetProtection password="DB0D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 count="1">
    <mergeCell ref="B2:N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 orientation="landscape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/>
  </sheetPr>
  <dimension ref="B2:H104"/>
  <sheetViews>
    <sheetView showGridLines="true" workbookViewId="0">
      <pane activePane="bottomRight" state="frozen" topLeftCell="B5" xSplit="1" ySplit="4"/>
      <selection activeCell="A1" pane="topRight" sqref="A1"/>
      <selection activeCell="A1" pane="bottomLeft" sqref="A1"/>
      <selection activeCell="A1" pane="bottomRight" sqref="A1"/>
    </sheetView>
  </sheetViews>
  <sheetFormatPr baseColWidth="8" defaultRowHeight="18"/>
  <cols>
    <col customWidth="true" max="1" min="1" width="8"/>
    <col customWidth="true" max="2" min="2" width="18"/>
    <col customWidth="true" max="3" min="3" width="10"/>
    <col customWidth="true" max="4" min="4" width="18"/>
    <col customWidth="true" max="5" min="5" width="17"/>
    <col customWidth="true" max="6" min="6" width="18"/>
    <col customWidth="true" max="7" min="7" width="22"/>
    <col customWidth="true" max="8" min="8" width="20"/>
  </cols>
  <sheetData>
    <row r="1" ht="20" customHeight="true"/>
    <row r="2" ht="28" customHeight="true">
      <c r="B2" s="1" t="s">
        <v>84</v>
      </c>
      <c r="C2" s="71" t="n"/>
      <c r="D2" s="71" t="n"/>
      <c r="E2" s="71" t="n"/>
      <c r="F2" s="71" t="n"/>
      <c r="G2" s="71" t="n"/>
      <c r="H2" s="72" t="n"/>
    </row>
    <row r="3" ht="20" customHeight="true"/>
    <row r="4" ht="24" customHeight="true">
      <c r="B4" s="23" t="s">
        <v>85</v>
      </c>
      <c r="C4" s="24" t="s">
        <v>74</v>
      </c>
      <c r="D4" s="24" t="s">
        <v>86</v>
      </c>
      <c r="E4" s="24" t="s">
        <v>87</v>
      </c>
      <c r="F4" s="24" t="s">
        <v>88</v>
      </c>
      <c r="G4" s="24" t="s">
        <v>89</v>
      </c>
      <c r="H4" s="25" t="s">
        <v>90</v>
      </c>
    </row>
    <row r="5" ht="22" customHeight="true">
      <c r="B5" s="59" t="s">
        <v>91</v>
      </c>
      <c r="C5" s="60" t="s">
        <v>76</v>
      </c>
      <c r="D5" s="61" t="s">
        <v>92</v>
      </c>
      <c r="E5" s="60" t="s">
        <v>43</v>
      </c>
      <c r="F5" s="61" t="s">
        <v>93</v>
      </c>
      <c r="G5" s="61" t="s">
        <v>94</v>
      </c>
      <c r="H5" s="62" t="s">
        <v>95</v>
      </c>
    </row>
    <row r="6" ht="22" customHeight="true">
      <c r="B6" s="59" t="s">
        <v>96</v>
      </c>
      <c r="C6" s="60" t="s">
        <v>76</v>
      </c>
      <c r="D6" s="61" t="s">
        <v>2</v>
      </c>
      <c r="E6" s="60" t="s">
        <v>49</v>
      </c>
      <c r="F6" s="61" t="s">
        <v>97</v>
      </c>
      <c r="G6" s="61" t="s">
        <v>98</v>
      </c>
      <c r="H6" s="62" t="s">
        <v>99</v>
      </c>
    </row>
    <row r="7" ht="22" customHeight="true">
      <c r="B7" s="59" t="s">
        <v>100</v>
      </c>
      <c r="C7" s="60" t="s">
        <v>78</v>
      </c>
      <c r="D7" s="61" t="s">
        <v>101</v>
      </c>
      <c r="E7" s="60" t="s">
        <v>55</v>
      </c>
      <c r="F7" s="61" t="s">
        <v>102</v>
      </c>
      <c r="G7" s="61" t="s">
        <v>103</v>
      </c>
      <c r="H7" s="62" t="s">
        <v>104</v>
      </c>
    </row>
    <row r="8" ht="22" customHeight="true">
      <c r="B8" s="59" t="s">
        <v>105</v>
      </c>
      <c r="C8" s="60" t="s">
        <v>78</v>
      </c>
      <c r="D8" s="61" t="s">
        <v>106</v>
      </c>
      <c r="E8" s="60" t="s">
        <v>49</v>
      </c>
      <c r="F8" s="61" t="s">
        <v>107</v>
      </c>
      <c r="G8" s="61" t="s">
        <v>108</v>
      </c>
      <c r="H8" s="62" t="s">
        <v>109</v>
      </c>
    </row>
    <row r="9" ht="22" customHeight="true">
      <c r="B9" s="59" t="n"/>
      <c r="C9" s="60" t="n"/>
      <c r="D9" s="61" t="n"/>
      <c r="E9" s="60" t="n"/>
      <c r="F9" s="61" t="n"/>
      <c r="G9" s="61" t="n"/>
      <c r="H9" s="62" t="n"/>
    </row>
    <row r="10" ht="22" customHeight="true">
      <c r="B10" s="59" t="n"/>
      <c r="C10" s="60" t="n"/>
      <c r="D10" s="61" t="n"/>
      <c r="E10" s="60" t="n"/>
      <c r="F10" s="61" t="n"/>
      <c r="G10" s="61" t="n"/>
      <c r="H10" s="62" t="n"/>
    </row>
    <row r="11" ht="22" customHeight="true">
      <c r="B11" s="59" t="n"/>
      <c r="C11" s="60" t="n"/>
      <c r="D11" s="61" t="n"/>
      <c r="E11" s="60" t="n"/>
      <c r="F11" s="61" t="n"/>
      <c r="G11" s="61" t="n"/>
      <c r="H11" s="62" t="n"/>
    </row>
    <row r="12" ht="22" customHeight="true">
      <c r="B12" s="59" t="n"/>
      <c r="C12" s="60" t="n"/>
      <c r="D12" s="61" t="n"/>
      <c r="E12" s="60" t="n"/>
      <c r="F12" s="61" t="n"/>
      <c r="G12" s="61" t="n"/>
      <c r="H12" s="62" t="n"/>
    </row>
    <row r="13" ht="22" customHeight="true">
      <c r="B13" s="59" t="n"/>
      <c r="C13" s="60" t="n"/>
      <c r="D13" s="61" t="n"/>
      <c r="E13" s="60" t="n"/>
      <c r="F13" s="61" t="n"/>
      <c r="G13" s="61" t="n"/>
      <c r="H13" s="62" t="n"/>
    </row>
    <row r="14" ht="22" customHeight="true">
      <c r="B14" s="59" t="n"/>
      <c r="C14" s="60" t="n"/>
      <c r="D14" s="61" t="n"/>
      <c r="E14" s="60" t="n"/>
      <c r="F14" s="61" t="n"/>
      <c r="G14" s="61" t="n"/>
      <c r="H14" s="62" t="n"/>
    </row>
    <row r="15" ht="22" customHeight="true">
      <c r="B15" s="59" t="n"/>
      <c r="C15" s="60" t="n"/>
      <c r="D15" s="61" t="n"/>
      <c r="E15" s="60" t="n"/>
      <c r="F15" s="61" t="n"/>
      <c r="G15" s="61" t="n"/>
      <c r="H15" s="62" t="n"/>
    </row>
    <row r="16" ht="22" customHeight="true">
      <c r="B16" s="59" t="n"/>
      <c r="C16" s="60" t="n"/>
      <c r="D16" s="61" t="n"/>
      <c r="E16" s="60" t="n"/>
      <c r="F16" s="61" t="n"/>
      <c r="G16" s="61" t="n"/>
      <c r="H16" s="62" t="n"/>
    </row>
    <row r="17" ht="22" customHeight="true">
      <c r="B17" s="59" t="n"/>
      <c r="C17" s="60" t="n"/>
      <c r="D17" s="61" t="n"/>
      <c r="E17" s="60" t="n"/>
      <c r="F17" s="61" t="n"/>
      <c r="G17" s="61" t="n"/>
      <c r="H17" s="62" t="n"/>
    </row>
    <row r="18" ht="22" customHeight="true">
      <c r="B18" s="59" t="n"/>
      <c r="C18" s="60" t="n"/>
      <c r="D18" s="61" t="n"/>
      <c r="E18" s="60" t="n"/>
      <c r="F18" s="61" t="n"/>
      <c r="G18" s="61" t="n"/>
      <c r="H18" s="62" t="n"/>
    </row>
    <row r="19" ht="22" customHeight="true">
      <c r="B19" s="59" t="n"/>
      <c r="C19" s="60" t="n"/>
      <c r="D19" s="61" t="n"/>
      <c r="E19" s="60" t="n"/>
      <c r="F19" s="61" t="n"/>
      <c r="G19" s="61" t="n"/>
      <c r="H19" s="62" t="n"/>
    </row>
    <row r="20" ht="22" customHeight="true">
      <c r="B20" s="59" t="n"/>
      <c r="C20" s="60" t="n"/>
      <c r="D20" s="61" t="n"/>
      <c r="E20" s="60" t="n"/>
      <c r="F20" s="61" t="n"/>
      <c r="G20" s="61" t="n"/>
      <c r="H20" s="62" t="n"/>
    </row>
    <row r="21" ht="22" customHeight="true">
      <c r="B21" s="59" t="n"/>
      <c r="C21" s="60" t="n"/>
      <c r="D21" s="61" t="n"/>
      <c r="E21" s="60" t="n"/>
      <c r="F21" s="61" t="n"/>
      <c r="G21" s="61" t="n"/>
      <c r="H21" s="62" t="n"/>
    </row>
    <row r="22" ht="22" customHeight="true">
      <c r="B22" s="59" t="n"/>
      <c r="C22" s="60" t="n"/>
      <c r="D22" s="61" t="n"/>
      <c r="E22" s="60" t="n"/>
      <c r="F22" s="61" t="n"/>
      <c r="G22" s="61" t="n"/>
      <c r="H22" s="62" t="n"/>
    </row>
    <row r="23" ht="22" customHeight="true">
      <c r="B23" s="59" t="n"/>
      <c r="C23" s="60" t="n"/>
      <c r="D23" s="61" t="n"/>
      <c r="E23" s="60" t="n"/>
      <c r="F23" s="61" t="n"/>
      <c r="G23" s="61" t="n"/>
      <c r="H23" s="62" t="n"/>
    </row>
    <row r="24" ht="22" customHeight="true">
      <c r="B24" s="59" t="n"/>
      <c r="C24" s="60" t="n"/>
      <c r="D24" s="61" t="n"/>
      <c r="E24" s="60" t="n"/>
      <c r="F24" s="61" t="n"/>
      <c r="G24" s="61" t="n"/>
      <c r="H24" s="62" t="n"/>
    </row>
    <row r="25" ht="22" customHeight="true">
      <c r="B25" s="59" t="n"/>
      <c r="C25" s="60" t="n"/>
      <c r="D25" s="61" t="n"/>
      <c r="E25" s="60" t="n"/>
      <c r="F25" s="61" t="n"/>
      <c r="G25" s="61" t="n"/>
      <c r="H25" s="62" t="n"/>
    </row>
    <row r="26" ht="22" customHeight="true">
      <c r="B26" s="59" t="n"/>
      <c r="C26" s="60" t="n"/>
      <c r="D26" s="61" t="n"/>
      <c r="E26" s="60" t="n"/>
      <c r="F26" s="61" t="n"/>
      <c r="G26" s="61" t="n"/>
      <c r="H26" s="62" t="n"/>
    </row>
    <row r="27" ht="22" customHeight="true">
      <c r="B27" s="59" t="n"/>
      <c r="C27" s="60" t="n"/>
      <c r="D27" s="61" t="n"/>
      <c r="E27" s="60" t="n"/>
      <c r="F27" s="61" t="n"/>
      <c r="G27" s="61" t="n"/>
      <c r="H27" s="62" t="n"/>
    </row>
    <row r="28" ht="22" customHeight="true">
      <c r="B28" s="59" t="n"/>
      <c r="C28" s="60" t="n"/>
      <c r="D28" s="61" t="n"/>
      <c r="E28" s="60" t="n"/>
      <c r="F28" s="61" t="n"/>
      <c r="G28" s="61" t="n"/>
      <c r="H28" s="62" t="n"/>
    </row>
    <row r="29" ht="22" customHeight="true">
      <c r="B29" s="59" t="n"/>
      <c r="C29" s="60" t="n"/>
      <c r="D29" s="61" t="n"/>
      <c r="E29" s="60" t="n"/>
      <c r="F29" s="61" t="n"/>
      <c r="G29" s="61" t="n"/>
      <c r="H29" s="62" t="n"/>
    </row>
    <row r="30" ht="22" customHeight="true">
      <c r="B30" s="59" t="n"/>
      <c r="C30" s="60" t="n"/>
      <c r="D30" s="61" t="n"/>
      <c r="E30" s="60" t="n"/>
      <c r="F30" s="61" t="n"/>
      <c r="G30" s="61" t="n"/>
      <c r="H30" s="62" t="n"/>
    </row>
    <row r="31" ht="22" customHeight="true">
      <c r="B31" s="59" t="n"/>
      <c r="C31" s="60" t="n"/>
      <c r="D31" s="61" t="n"/>
      <c r="E31" s="60" t="n"/>
      <c r="F31" s="61" t="n"/>
      <c r="G31" s="61" t="n"/>
      <c r="H31" s="62" t="n"/>
    </row>
    <row r="32" ht="22" customHeight="true">
      <c r="B32" s="59" t="n"/>
      <c r="C32" s="60" t="n"/>
      <c r="D32" s="61" t="n"/>
      <c r="E32" s="60" t="n"/>
      <c r="F32" s="61" t="n"/>
      <c r="G32" s="61" t="n"/>
      <c r="H32" s="62" t="n"/>
    </row>
    <row r="33" ht="22" customHeight="true">
      <c r="B33" s="59" t="n"/>
      <c r="C33" s="60" t="n"/>
      <c r="D33" s="61" t="n"/>
      <c r="E33" s="60" t="n"/>
      <c r="F33" s="61" t="n"/>
      <c r="G33" s="61" t="n"/>
      <c r="H33" s="62" t="n"/>
    </row>
    <row r="34" ht="22" customHeight="true">
      <c r="B34" s="59" t="n"/>
      <c r="C34" s="60" t="n"/>
      <c r="D34" s="61" t="n"/>
      <c r="E34" s="60" t="n"/>
      <c r="F34" s="61" t="n"/>
      <c r="G34" s="61" t="n"/>
      <c r="H34" s="62" t="n"/>
    </row>
    <row r="35" ht="22" customHeight="true">
      <c r="B35" s="59" t="n"/>
      <c r="C35" s="60" t="n"/>
      <c r="D35" s="61" t="n"/>
      <c r="E35" s="60" t="n"/>
      <c r="F35" s="61" t="n"/>
      <c r="G35" s="61" t="n"/>
      <c r="H35" s="62" t="n"/>
    </row>
    <row r="36" ht="22" customHeight="true">
      <c r="B36" s="59" t="n"/>
      <c r="C36" s="60" t="n"/>
      <c r="D36" s="61" t="n"/>
      <c r="E36" s="60" t="n"/>
      <c r="F36" s="61" t="n"/>
      <c r="G36" s="61" t="n"/>
      <c r="H36" s="62" t="n"/>
    </row>
    <row r="37" ht="22" customHeight="true">
      <c r="B37" s="59" t="n"/>
      <c r="C37" s="60" t="n"/>
      <c r="D37" s="61" t="n"/>
      <c r="E37" s="60" t="n"/>
      <c r="F37" s="61" t="n"/>
      <c r="G37" s="61" t="n"/>
      <c r="H37" s="62" t="n"/>
    </row>
    <row r="38" ht="22" customHeight="true">
      <c r="B38" s="59" t="n"/>
      <c r="C38" s="60" t="n"/>
      <c r="D38" s="61" t="n"/>
      <c r="E38" s="60" t="n"/>
      <c r="F38" s="61" t="n"/>
      <c r="G38" s="61" t="n"/>
      <c r="H38" s="62" t="n"/>
    </row>
    <row r="39" ht="22" customHeight="true">
      <c r="B39" s="59" t="n"/>
      <c r="C39" s="60" t="n"/>
      <c r="D39" s="61" t="n"/>
      <c r="E39" s="60" t="n"/>
      <c r="F39" s="61" t="n"/>
      <c r="G39" s="61" t="n"/>
      <c r="H39" s="62" t="n"/>
    </row>
    <row r="40" ht="22" customHeight="true">
      <c r="B40" s="59" t="n"/>
      <c r="C40" s="60" t="n"/>
      <c r="D40" s="61" t="n"/>
      <c r="E40" s="60" t="n"/>
      <c r="F40" s="61" t="n"/>
      <c r="G40" s="61" t="n"/>
      <c r="H40" s="62" t="n"/>
    </row>
    <row r="41" ht="22" customHeight="true">
      <c r="B41" s="59" t="n"/>
      <c r="C41" s="60" t="n"/>
      <c r="D41" s="61" t="n"/>
      <c r="E41" s="60" t="n"/>
      <c r="F41" s="61" t="n"/>
      <c r="G41" s="61" t="n"/>
      <c r="H41" s="62" t="n"/>
    </row>
    <row r="42" ht="22" customHeight="true">
      <c r="B42" s="59" t="n"/>
      <c r="C42" s="60" t="n"/>
      <c r="D42" s="61" t="n"/>
      <c r="E42" s="60" t="n"/>
      <c r="F42" s="61" t="n"/>
      <c r="G42" s="61" t="n"/>
      <c r="H42" s="62" t="n"/>
    </row>
    <row r="43" ht="22" customHeight="true">
      <c r="B43" s="59" t="n"/>
      <c r="C43" s="60" t="n"/>
      <c r="D43" s="61" t="n"/>
      <c r="E43" s="60" t="n"/>
      <c r="F43" s="61" t="n"/>
      <c r="G43" s="61" t="n"/>
      <c r="H43" s="62" t="n"/>
    </row>
    <row r="44" ht="22" customHeight="true">
      <c r="B44" s="59" t="n"/>
      <c r="C44" s="60" t="n"/>
      <c r="D44" s="61" t="n"/>
      <c r="E44" s="60" t="n"/>
      <c r="F44" s="61" t="n"/>
      <c r="G44" s="61" t="n"/>
      <c r="H44" s="62" t="n"/>
    </row>
    <row r="45" ht="22" customHeight="true">
      <c r="B45" s="59" t="n"/>
      <c r="C45" s="60" t="n"/>
      <c r="D45" s="61" t="n"/>
      <c r="E45" s="60" t="n"/>
      <c r="F45" s="61" t="n"/>
      <c r="G45" s="61" t="n"/>
      <c r="H45" s="62" t="n"/>
    </row>
    <row r="46" ht="22" customHeight="true">
      <c r="B46" s="59" t="n"/>
      <c r="C46" s="60" t="n"/>
      <c r="D46" s="61" t="n"/>
      <c r="E46" s="60" t="n"/>
      <c r="F46" s="61" t="n"/>
      <c r="G46" s="61" t="n"/>
      <c r="H46" s="62" t="n"/>
    </row>
    <row r="47" ht="22" customHeight="true">
      <c r="B47" s="59" t="n"/>
      <c r="C47" s="60" t="n"/>
      <c r="D47" s="61" t="n"/>
      <c r="E47" s="60" t="n"/>
      <c r="F47" s="61" t="n"/>
      <c r="G47" s="61" t="n"/>
      <c r="H47" s="62" t="n"/>
    </row>
    <row r="48" ht="22" customHeight="true">
      <c r="B48" s="59" t="n"/>
      <c r="C48" s="60" t="n"/>
      <c r="D48" s="61" t="n"/>
      <c r="E48" s="60" t="n"/>
      <c r="F48" s="61" t="n"/>
      <c r="G48" s="61" t="n"/>
      <c r="H48" s="62" t="n"/>
    </row>
    <row r="49" ht="22" customHeight="true">
      <c r="B49" s="59" t="n"/>
      <c r="C49" s="60" t="n"/>
      <c r="D49" s="61" t="n"/>
      <c r="E49" s="60" t="n"/>
      <c r="F49" s="61" t="n"/>
      <c r="G49" s="61" t="n"/>
      <c r="H49" s="62" t="n"/>
    </row>
    <row r="50" ht="22" customHeight="true">
      <c r="B50" s="59" t="n"/>
      <c r="C50" s="60" t="n"/>
      <c r="D50" s="61" t="n"/>
      <c r="E50" s="60" t="n"/>
      <c r="F50" s="61" t="n"/>
      <c r="G50" s="61" t="n"/>
      <c r="H50" s="62" t="n"/>
    </row>
    <row r="51" ht="22" customHeight="true">
      <c r="B51" s="59" t="n"/>
      <c r="C51" s="60" t="n"/>
      <c r="D51" s="61" t="n"/>
      <c r="E51" s="60" t="n"/>
      <c r="F51" s="61" t="n"/>
      <c r="G51" s="61" t="n"/>
      <c r="H51" s="62" t="n"/>
    </row>
    <row r="52" ht="22" customHeight="true">
      <c r="B52" s="59" t="n"/>
      <c r="C52" s="60" t="n"/>
      <c r="D52" s="61" t="n"/>
      <c r="E52" s="60" t="n"/>
      <c r="F52" s="61" t="n"/>
      <c r="G52" s="61" t="n"/>
      <c r="H52" s="62" t="n"/>
    </row>
    <row r="53" ht="22" customHeight="true">
      <c r="B53" s="59" t="n"/>
      <c r="C53" s="60" t="n"/>
      <c r="D53" s="61" t="n"/>
      <c r="E53" s="60" t="n"/>
      <c r="F53" s="61" t="n"/>
      <c r="G53" s="61" t="n"/>
      <c r="H53" s="62" t="n"/>
    </row>
    <row r="54" ht="22" customHeight="true">
      <c r="B54" s="59" t="n"/>
      <c r="C54" s="60" t="n"/>
      <c r="D54" s="61" t="n"/>
      <c r="E54" s="60" t="n"/>
      <c r="F54" s="61" t="n"/>
      <c r="G54" s="61" t="n"/>
      <c r="H54" s="62" t="n"/>
    </row>
    <row r="55" ht="22" customHeight="true">
      <c r="B55" s="59" t="n"/>
      <c r="C55" s="60" t="n"/>
      <c r="D55" s="61" t="n"/>
      <c r="E55" s="60" t="n"/>
      <c r="F55" s="61" t="n"/>
      <c r="G55" s="61" t="n"/>
      <c r="H55" s="62" t="n"/>
    </row>
    <row r="56" ht="22" customHeight="true">
      <c r="B56" s="59" t="n"/>
      <c r="C56" s="60" t="n"/>
      <c r="D56" s="61" t="n"/>
      <c r="E56" s="60" t="n"/>
      <c r="F56" s="61" t="n"/>
      <c r="G56" s="61" t="n"/>
      <c r="H56" s="62" t="n"/>
    </row>
    <row r="57" ht="22" customHeight="true">
      <c r="B57" s="59" t="n"/>
      <c r="C57" s="60" t="n"/>
      <c r="D57" s="61" t="n"/>
      <c r="E57" s="60" t="n"/>
      <c r="F57" s="61" t="n"/>
      <c r="G57" s="61" t="n"/>
      <c r="H57" s="62" t="n"/>
    </row>
    <row r="58" ht="22" customHeight="true">
      <c r="B58" s="59" t="n"/>
      <c r="C58" s="60" t="n"/>
      <c r="D58" s="61" t="n"/>
      <c r="E58" s="60" t="n"/>
      <c r="F58" s="61" t="n"/>
      <c r="G58" s="61" t="n"/>
      <c r="H58" s="62" t="n"/>
    </row>
    <row r="59" ht="22" customHeight="true">
      <c r="B59" s="59" t="n"/>
      <c r="C59" s="60" t="n"/>
      <c r="D59" s="61" t="n"/>
      <c r="E59" s="60" t="n"/>
      <c r="F59" s="61" t="n"/>
      <c r="G59" s="61" t="n"/>
      <c r="H59" s="62" t="n"/>
    </row>
    <row r="60" ht="22" customHeight="true">
      <c r="B60" s="59" t="n"/>
      <c r="C60" s="60" t="n"/>
      <c r="D60" s="61" t="n"/>
      <c r="E60" s="60" t="n"/>
      <c r="F60" s="61" t="n"/>
      <c r="G60" s="61" t="n"/>
      <c r="H60" s="62" t="n"/>
    </row>
    <row r="61" ht="22" customHeight="true">
      <c r="B61" s="59" t="n"/>
      <c r="C61" s="60" t="n"/>
      <c r="D61" s="61" t="n"/>
      <c r="E61" s="60" t="n"/>
      <c r="F61" s="61" t="n"/>
      <c r="G61" s="61" t="n"/>
      <c r="H61" s="62" t="n"/>
    </row>
    <row r="62" ht="22" customHeight="true">
      <c r="B62" s="59" t="n"/>
      <c r="C62" s="60" t="n"/>
      <c r="D62" s="61" t="n"/>
      <c r="E62" s="60" t="n"/>
      <c r="F62" s="61" t="n"/>
      <c r="G62" s="61" t="n"/>
      <c r="H62" s="62" t="n"/>
    </row>
    <row r="63" ht="22" customHeight="true">
      <c r="B63" s="59" t="n"/>
      <c r="C63" s="60" t="n"/>
      <c r="D63" s="61" t="n"/>
      <c r="E63" s="60" t="n"/>
      <c r="F63" s="61" t="n"/>
      <c r="G63" s="61" t="n"/>
      <c r="H63" s="62" t="n"/>
    </row>
    <row r="64" ht="22" customHeight="true">
      <c r="B64" s="59" t="n"/>
      <c r="C64" s="60" t="n"/>
      <c r="D64" s="61" t="n"/>
      <c r="E64" s="60" t="n"/>
      <c r="F64" s="61" t="n"/>
      <c r="G64" s="61" t="n"/>
      <c r="H64" s="62" t="n"/>
    </row>
    <row r="65" ht="22" customHeight="true">
      <c r="B65" s="59" t="n"/>
      <c r="C65" s="60" t="n"/>
      <c r="D65" s="61" t="n"/>
      <c r="E65" s="60" t="n"/>
      <c r="F65" s="61" t="n"/>
      <c r="G65" s="61" t="n"/>
      <c r="H65" s="62" t="n"/>
    </row>
    <row r="66" ht="22" customHeight="true">
      <c r="B66" s="59" t="n"/>
      <c r="C66" s="60" t="n"/>
      <c r="D66" s="61" t="n"/>
      <c r="E66" s="60" t="n"/>
      <c r="F66" s="61" t="n"/>
      <c r="G66" s="61" t="n"/>
      <c r="H66" s="62" t="n"/>
    </row>
    <row r="67" ht="22" customHeight="true">
      <c r="B67" s="59" t="n"/>
      <c r="C67" s="60" t="n"/>
      <c r="D67" s="61" t="n"/>
      <c r="E67" s="60" t="n"/>
      <c r="F67" s="61" t="n"/>
      <c r="G67" s="61" t="n"/>
      <c r="H67" s="62" t="n"/>
    </row>
    <row r="68" ht="22" customHeight="true">
      <c r="B68" s="59" t="n"/>
      <c r="C68" s="60" t="n"/>
      <c r="D68" s="61" t="n"/>
      <c r="E68" s="60" t="n"/>
      <c r="F68" s="61" t="n"/>
      <c r="G68" s="61" t="n"/>
      <c r="H68" s="62" t="n"/>
    </row>
    <row r="69" ht="22" customHeight="true">
      <c r="B69" s="59" t="n"/>
      <c r="C69" s="60" t="n"/>
      <c r="D69" s="61" t="n"/>
      <c r="E69" s="60" t="n"/>
      <c r="F69" s="61" t="n"/>
      <c r="G69" s="61" t="n"/>
      <c r="H69" s="62" t="n"/>
    </row>
    <row r="70" ht="22" customHeight="true">
      <c r="B70" s="59" t="n"/>
      <c r="C70" s="60" t="n"/>
      <c r="D70" s="61" t="n"/>
      <c r="E70" s="60" t="n"/>
      <c r="F70" s="61" t="n"/>
      <c r="G70" s="61" t="n"/>
      <c r="H70" s="62" t="n"/>
    </row>
    <row r="71" ht="22" customHeight="true">
      <c r="B71" s="59" t="n"/>
      <c r="C71" s="60" t="n"/>
      <c r="D71" s="61" t="n"/>
      <c r="E71" s="60" t="n"/>
      <c r="F71" s="61" t="n"/>
      <c r="G71" s="61" t="n"/>
      <c r="H71" s="62" t="n"/>
    </row>
    <row r="72" ht="22" customHeight="true">
      <c r="B72" s="59" t="n"/>
      <c r="C72" s="60" t="n"/>
      <c r="D72" s="61" t="n"/>
      <c r="E72" s="60" t="n"/>
      <c r="F72" s="61" t="n"/>
      <c r="G72" s="61" t="n"/>
      <c r="H72" s="62" t="n"/>
    </row>
    <row r="73" ht="22" customHeight="true">
      <c r="B73" s="59" t="n"/>
      <c r="C73" s="60" t="n"/>
      <c r="D73" s="61" t="n"/>
      <c r="E73" s="60" t="n"/>
      <c r="F73" s="61" t="n"/>
      <c r="G73" s="61" t="n"/>
      <c r="H73" s="62" t="n"/>
    </row>
    <row r="74" ht="22" customHeight="true">
      <c r="B74" s="59" t="n"/>
      <c r="C74" s="60" t="n"/>
      <c r="D74" s="61" t="n"/>
      <c r="E74" s="60" t="n"/>
      <c r="F74" s="61" t="n"/>
      <c r="G74" s="61" t="n"/>
      <c r="H74" s="62" t="n"/>
    </row>
    <row r="75" ht="22" customHeight="true">
      <c r="B75" s="59" t="n"/>
      <c r="C75" s="60" t="n"/>
      <c r="D75" s="61" t="n"/>
      <c r="E75" s="60" t="n"/>
      <c r="F75" s="61" t="n"/>
      <c r="G75" s="61" t="n"/>
      <c r="H75" s="62" t="n"/>
    </row>
    <row r="76" ht="22" customHeight="true">
      <c r="B76" s="59" t="n"/>
      <c r="C76" s="60" t="n"/>
      <c r="D76" s="61" t="n"/>
      <c r="E76" s="60" t="n"/>
      <c r="F76" s="61" t="n"/>
      <c r="G76" s="61" t="n"/>
      <c r="H76" s="62" t="n"/>
    </row>
    <row r="77" ht="22" customHeight="true">
      <c r="B77" s="59" t="n"/>
      <c r="C77" s="60" t="n"/>
      <c r="D77" s="61" t="n"/>
      <c r="E77" s="60" t="n"/>
      <c r="F77" s="61" t="n"/>
      <c r="G77" s="61" t="n"/>
      <c r="H77" s="62" t="n"/>
    </row>
    <row r="78" ht="22" customHeight="true">
      <c r="B78" s="59" t="n"/>
      <c r="C78" s="60" t="n"/>
      <c r="D78" s="61" t="n"/>
      <c r="E78" s="60" t="n"/>
      <c r="F78" s="61" t="n"/>
      <c r="G78" s="61" t="n"/>
      <c r="H78" s="62" t="n"/>
    </row>
    <row r="79" ht="22" customHeight="true">
      <c r="B79" s="59" t="n"/>
      <c r="C79" s="60" t="n"/>
      <c r="D79" s="61" t="n"/>
      <c r="E79" s="60" t="n"/>
      <c r="F79" s="61" t="n"/>
      <c r="G79" s="61" t="n"/>
      <c r="H79" s="62" t="n"/>
    </row>
    <row r="80" ht="22" customHeight="true">
      <c r="B80" s="59" t="n"/>
      <c r="C80" s="60" t="n"/>
      <c r="D80" s="61" t="n"/>
      <c r="E80" s="60" t="n"/>
      <c r="F80" s="61" t="n"/>
      <c r="G80" s="61" t="n"/>
      <c r="H80" s="62" t="n"/>
    </row>
    <row r="81" ht="22" customHeight="true">
      <c r="B81" s="59" t="n"/>
      <c r="C81" s="60" t="n"/>
      <c r="D81" s="61" t="n"/>
      <c r="E81" s="60" t="n"/>
      <c r="F81" s="61" t="n"/>
      <c r="G81" s="61" t="n"/>
      <c r="H81" s="62" t="n"/>
    </row>
    <row r="82" ht="22" customHeight="true">
      <c r="B82" s="59" t="n"/>
      <c r="C82" s="60" t="n"/>
      <c r="D82" s="61" t="n"/>
      <c r="E82" s="60" t="n"/>
      <c r="F82" s="61" t="n"/>
      <c r="G82" s="61" t="n"/>
      <c r="H82" s="62" t="n"/>
    </row>
    <row r="83" ht="22" customHeight="true">
      <c r="B83" s="59" t="n"/>
      <c r="C83" s="60" t="n"/>
      <c r="D83" s="61" t="n"/>
      <c r="E83" s="60" t="n"/>
      <c r="F83" s="61" t="n"/>
      <c r="G83" s="61" t="n"/>
      <c r="H83" s="62" t="n"/>
    </row>
    <row r="84" ht="22" customHeight="true">
      <c r="B84" s="59" t="n"/>
      <c r="C84" s="60" t="n"/>
      <c r="D84" s="61" t="n"/>
      <c r="E84" s="60" t="n"/>
      <c r="F84" s="61" t="n"/>
      <c r="G84" s="61" t="n"/>
      <c r="H84" s="62" t="n"/>
    </row>
    <row r="85" ht="22" customHeight="true">
      <c r="B85" s="59" t="n"/>
      <c r="C85" s="60" t="n"/>
      <c r="D85" s="61" t="n"/>
      <c r="E85" s="60" t="n"/>
      <c r="F85" s="61" t="n"/>
      <c r="G85" s="61" t="n"/>
      <c r="H85" s="62" t="n"/>
    </row>
    <row r="86" ht="22" customHeight="true">
      <c r="B86" s="59" t="n"/>
      <c r="C86" s="60" t="n"/>
      <c r="D86" s="61" t="n"/>
      <c r="E86" s="60" t="n"/>
      <c r="F86" s="61" t="n"/>
      <c r="G86" s="61" t="n"/>
      <c r="H86" s="62" t="n"/>
    </row>
    <row r="87" ht="22" customHeight="true">
      <c r="B87" s="59" t="n"/>
      <c r="C87" s="60" t="n"/>
      <c r="D87" s="61" t="n"/>
      <c r="E87" s="60" t="n"/>
      <c r="F87" s="61" t="n"/>
      <c r="G87" s="61" t="n"/>
      <c r="H87" s="62" t="n"/>
    </row>
    <row r="88" ht="22" customHeight="true">
      <c r="B88" s="59" t="n"/>
      <c r="C88" s="60" t="n"/>
      <c r="D88" s="61" t="n"/>
      <c r="E88" s="60" t="n"/>
      <c r="F88" s="61" t="n"/>
      <c r="G88" s="61" t="n"/>
      <c r="H88" s="62" t="n"/>
    </row>
    <row r="89" ht="22" customHeight="true">
      <c r="B89" s="59" t="n"/>
      <c r="C89" s="60" t="n"/>
      <c r="D89" s="61" t="n"/>
      <c r="E89" s="60" t="n"/>
      <c r="F89" s="61" t="n"/>
      <c r="G89" s="61" t="n"/>
      <c r="H89" s="62" t="n"/>
    </row>
    <row r="90" ht="22" customHeight="true">
      <c r="B90" s="59" t="n"/>
      <c r="C90" s="60" t="n"/>
      <c r="D90" s="61" t="n"/>
      <c r="E90" s="60" t="n"/>
      <c r="F90" s="61" t="n"/>
      <c r="G90" s="61" t="n"/>
      <c r="H90" s="62" t="n"/>
    </row>
    <row r="91" ht="22" customHeight="true">
      <c r="B91" s="59" t="n"/>
      <c r="C91" s="60" t="n"/>
      <c r="D91" s="61" t="n"/>
      <c r="E91" s="60" t="n"/>
      <c r="F91" s="61" t="n"/>
      <c r="G91" s="61" t="n"/>
      <c r="H91" s="62" t="n"/>
    </row>
    <row r="92" ht="22" customHeight="true">
      <c r="B92" s="59" t="n"/>
      <c r="C92" s="60" t="n"/>
      <c r="D92" s="61" t="n"/>
      <c r="E92" s="60" t="n"/>
      <c r="F92" s="61" t="n"/>
      <c r="G92" s="61" t="n"/>
      <c r="H92" s="62" t="n"/>
    </row>
    <row r="93" ht="22" customHeight="true">
      <c r="B93" s="59" t="n"/>
      <c r="C93" s="60" t="n"/>
      <c r="D93" s="61" t="n"/>
      <c r="E93" s="60" t="n"/>
      <c r="F93" s="61" t="n"/>
      <c r="G93" s="61" t="n"/>
      <c r="H93" s="62" t="n"/>
    </row>
    <row r="94" ht="22" customHeight="true">
      <c r="B94" s="59" t="n"/>
      <c r="C94" s="60" t="n"/>
      <c r="D94" s="61" t="n"/>
      <c r="E94" s="60" t="n"/>
      <c r="F94" s="61" t="n"/>
      <c r="G94" s="61" t="n"/>
      <c r="H94" s="62" t="n"/>
    </row>
    <row r="95" ht="22" customHeight="true">
      <c r="B95" s="59" t="n"/>
      <c r="C95" s="60" t="n"/>
      <c r="D95" s="61" t="n"/>
      <c r="E95" s="60" t="n"/>
      <c r="F95" s="61" t="n"/>
      <c r="G95" s="61" t="n"/>
      <c r="H95" s="62" t="n"/>
    </row>
    <row r="96" ht="22" customHeight="true">
      <c r="B96" s="59" t="n"/>
      <c r="C96" s="60" t="n"/>
      <c r="D96" s="61" t="n"/>
      <c r="E96" s="60" t="n"/>
      <c r="F96" s="61" t="n"/>
      <c r="G96" s="61" t="n"/>
      <c r="H96" s="62" t="n"/>
    </row>
    <row r="97" ht="22" customHeight="true">
      <c r="B97" s="59" t="n"/>
      <c r="C97" s="60" t="n"/>
      <c r="D97" s="61" t="n"/>
      <c r="E97" s="60" t="n"/>
      <c r="F97" s="61" t="n"/>
      <c r="G97" s="61" t="n"/>
      <c r="H97" s="62" t="n"/>
    </row>
    <row r="98" ht="22" customHeight="true">
      <c r="B98" s="59" t="n"/>
      <c r="C98" s="60" t="n"/>
      <c r="D98" s="61" t="n"/>
      <c r="E98" s="60" t="n"/>
      <c r="F98" s="61" t="n"/>
      <c r="G98" s="61" t="n"/>
      <c r="H98" s="62" t="n"/>
    </row>
    <row r="99" ht="22" customHeight="true">
      <c r="B99" s="59" t="n"/>
      <c r="C99" s="60" t="n"/>
      <c r="D99" s="61" t="n"/>
      <c r="E99" s="60" t="n"/>
      <c r="F99" s="61" t="n"/>
      <c r="G99" s="61" t="n"/>
      <c r="H99" s="62" t="n"/>
    </row>
    <row r="100" ht="22" customHeight="true">
      <c r="B100" s="59" t="n"/>
      <c r="C100" s="60" t="n"/>
      <c r="D100" s="61" t="n"/>
      <c r="E100" s="60" t="n"/>
      <c r="F100" s="61" t="n"/>
      <c r="G100" s="61" t="n"/>
      <c r="H100" s="62" t="n"/>
    </row>
    <row r="101" ht="22" customHeight="true">
      <c r="B101" s="59" t="n"/>
      <c r="C101" s="60" t="n"/>
      <c r="D101" s="61" t="n"/>
      <c r="E101" s="60" t="n"/>
      <c r="F101" s="61" t="n"/>
      <c r="G101" s="61" t="n"/>
      <c r="H101" s="62" t="n"/>
    </row>
    <row r="102" ht="22" customHeight="true">
      <c r="B102" s="59" t="n"/>
      <c r="C102" s="60" t="n"/>
      <c r="D102" s="61" t="n"/>
      <c r="E102" s="60" t="n"/>
      <c r="F102" s="61" t="n"/>
      <c r="G102" s="61" t="n"/>
      <c r="H102" s="62" t="n"/>
    </row>
    <row r="103" ht="22" customHeight="true">
      <c r="B103" s="59" t="n"/>
      <c r="C103" s="60" t="n"/>
      <c r="D103" s="61" t="n"/>
      <c r="E103" s="60" t="n"/>
      <c r="F103" s="61" t="n"/>
      <c r="G103" s="61" t="n"/>
      <c r="H103" s="62" t="n"/>
    </row>
    <row r="104" ht="22" customHeight="true">
      <c r="B104" s="63" t="n"/>
      <c r="C104" s="64" t="n"/>
      <c r="D104" s="65" t="n"/>
      <c r="E104" s="64" t="n"/>
      <c r="F104" s="65" t="n"/>
      <c r="G104" s="65" t="n"/>
      <c r="H104" s="66" t="n"/>
    </row>
  </sheetData>
  <sheetProtection password="DB0D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 count="1">
    <mergeCell ref="B2:H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設定済みの選択肢から選んでください。" errorTitle="入力値エラー" prompt="リストから選択してください。" promptTitle="入力支援" sqref="C5:C104" type="list">
      <formula1>=StaffTypeList</formula1>
    </dataValidation>
    <dataValidation allowBlank="true" error="設定済みの選択肢から選んでください。" errorTitle="入力値エラー" prompt="リストから選択してください。" promptTitle="入力支援" sqref="E5:E104" type="list">
      <formula1>=RepairCategoryList</formula1>
    </dataValidation>
  </dataValidations>
  <pageMargins left="0.35" right="0.35" top="0.55" bottom="0.55" header="0.5" footer="0.5"/>
  <pageSetup fitToHeight="0" fitToWidth="1" orientation="landscape"/>
  <tableParts count="1"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/>
  </sheetPr>
  <dimension ref="B2:I104"/>
  <sheetViews>
    <sheetView showGridLines="true" workbookViewId="0">
      <pane activePane="bottomRight" state="frozen" topLeftCell="B5" xSplit="1" ySplit="4"/>
      <selection activeCell="A1" pane="topRight" sqref="A1"/>
      <selection activeCell="A1" pane="bottomLeft" sqref="A1"/>
      <selection activeCell="A1" pane="bottomRight" sqref="A1"/>
    </sheetView>
  </sheetViews>
  <sheetFormatPr baseColWidth="8" defaultRowHeight="18"/>
  <cols>
    <col customWidth="true" max="1" min="1" width="8"/>
    <col customWidth="true" max="2" min="2" width="10"/>
    <col customWidth="true" max="3" min="3" width="19"/>
    <col customWidth="true" max="4" min="4" width="10"/>
    <col customWidth="true" max="5" min="5" width="15"/>
    <col customWidth="true" max="6" min="6" width="8"/>
    <col customWidth="true" max="7" min="7" width="14"/>
    <col customWidth="true" max="8" min="8" width="10"/>
    <col customWidth="true" max="9" min="9" width="18"/>
  </cols>
  <sheetData>
    <row r="1" ht="20" customHeight="true"/>
    <row r="2" ht="28" customHeight="true">
      <c r="B2" s="1" t="s">
        <v>3</v>
      </c>
      <c r="C2" s="71" t="n"/>
      <c r="D2" s="71" t="n"/>
      <c r="E2" s="71" t="n"/>
      <c r="F2" s="71" t="n"/>
      <c r="G2" s="71" t="n"/>
      <c r="H2" s="71" t="n"/>
      <c r="I2" s="72" t="n"/>
    </row>
    <row r="3" ht="20" customHeight="true"/>
    <row r="4" ht="24" customHeight="true">
      <c r="B4" s="23" t="s">
        <v>110</v>
      </c>
      <c r="C4" s="24" t="s">
        <v>111</v>
      </c>
      <c r="D4" s="24" t="s">
        <v>112</v>
      </c>
      <c r="E4" s="24" t="s">
        <v>113</v>
      </c>
      <c r="F4" s="24" t="s">
        <v>40</v>
      </c>
      <c r="G4" s="24" t="s">
        <v>114</v>
      </c>
      <c r="H4" s="24" t="s">
        <v>39</v>
      </c>
      <c r="I4" s="25" t="s">
        <v>90</v>
      </c>
    </row>
    <row r="5" ht="22" customHeight="true">
      <c r="B5" s="59" t="s">
        <v>115</v>
      </c>
      <c r="C5" s="61" t="s">
        <v>116</v>
      </c>
      <c r="D5" s="60" t="s">
        <v>77</v>
      </c>
      <c r="E5" s="61" t="s">
        <v>117</v>
      </c>
      <c r="F5" s="60" t="s">
        <v>47</v>
      </c>
      <c r="G5" s="61" t="s">
        <v>118</v>
      </c>
      <c r="H5" s="60" t="s">
        <v>46</v>
      </c>
      <c r="I5" s="62" t="s">
        <v>119</v>
      </c>
    </row>
    <row r="6" ht="22" customHeight="true">
      <c r="B6" s="59" t="s">
        <v>120</v>
      </c>
      <c r="C6" s="61" t="s">
        <v>121</v>
      </c>
      <c r="D6" s="60" t="s">
        <v>79</v>
      </c>
      <c r="E6" s="61" t="s">
        <v>122</v>
      </c>
      <c r="F6" s="60" t="s">
        <v>1</v>
      </c>
      <c r="G6" s="61" t="s">
        <v>123</v>
      </c>
      <c r="H6" s="60" t="s">
        <v>52</v>
      </c>
      <c r="I6" s="62" t="s">
        <v>124</v>
      </c>
    </row>
    <row r="7" ht="22" customHeight="true">
      <c r="B7" s="59" t="s">
        <v>125</v>
      </c>
      <c r="C7" s="61" t="s">
        <v>126</v>
      </c>
      <c r="D7" s="60" t="s">
        <v>80</v>
      </c>
      <c r="E7" s="61" t="s">
        <v>127</v>
      </c>
      <c r="F7" s="60" t="s">
        <v>1</v>
      </c>
      <c r="G7" s="61" t="s">
        <v>4</v>
      </c>
      <c r="H7" s="60" t="s">
        <v>46</v>
      </c>
      <c r="I7" s="62" t="s">
        <v>128</v>
      </c>
    </row>
    <row r="8" ht="22" customHeight="true">
      <c r="B8" s="59" t="s">
        <v>129</v>
      </c>
      <c r="C8" s="61" t="s">
        <v>130</v>
      </c>
      <c r="D8" s="60" t="s">
        <v>81</v>
      </c>
      <c r="E8" s="61" t="s">
        <v>131</v>
      </c>
      <c r="F8" s="60" t="s">
        <v>53</v>
      </c>
      <c r="G8" s="61" t="s">
        <v>132</v>
      </c>
      <c r="H8" s="60" t="s">
        <v>58</v>
      </c>
      <c r="I8" s="62" t="s">
        <v>133</v>
      </c>
    </row>
    <row r="9" ht="22" customHeight="true">
      <c r="B9" s="59" t="n"/>
      <c r="C9" s="61" t="n"/>
      <c r="D9" s="60" t="n"/>
      <c r="E9" s="61" t="n"/>
      <c r="F9" s="60" t="n"/>
      <c r="G9" s="61" t="n"/>
      <c r="H9" s="60" t="n"/>
      <c r="I9" s="62" t="n"/>
    </row>
    <row r="10" ht="22" customHeight="true">
      <c r="B10" s="59" t="n"/>
      <c r="C10" s="61" t="n"/>
      <c r="D10" s="60" t="n"/>
      <c r="E10" s="61" t="n"/>
      <c r="F10" s="60" t="n"/>
      <c r="G10" s="61" t="n"/>
      <c r="H10" s="60" t="n"/>
      <c r="I10" s="62" t="n"/>
    </row>
    <row r="11" ht="22" customHeight="true">
      <c r="B11" s="59" t="n"/>
      <c r="C11" s="61" t="n"/>
      <c r="D11" s="60" t="n"/>
      <c r="E11" s="61" t="n"/>
      <c r="F11" s="60" t="n"/>
      <c r="G11" s="61" t="n"/>
      <c r="H11" s="60" t="n"/>
      <c r="I11" s="62" t="n"/>
    </row>
    <row r="12" ht="22" customHeight="true">
      <c r="B12" s="59" t="n"/>
      <c r="C12" s="61" t="n"/>
      <c r="D12" s="60" t="n"/>
      <c r="E12" s="61" t="n"/>
      <c r="F12" s="60" t="n"/>
      <c r="G12" s="61" t="n"/>
      <c r="H12" s="60" t="n"/>
      <c r="I12" s="62" t="n"/>
    </row>
    <row r="13" ht="22" customHeight="true">
      <c r="B13" s="59" t="n"/>
      <c r="C13" s="61" t="n"/>
      <c r="D13" s="60" t="n"/>
      <c r="E13" s="61" t="n"/>
      <c r="F13" s="60" t="n"/>
      <c r="G13" s="61" t="n"/>
      <c r="H13" s="60" t="n"/>
      <c r="I13" s="62" t="n"/>
    </row>
    <row r="14" ht="22" customHeight="true">
      <c r="B14" s="59" t="n"/>
      <c r="C14" s="61" t="n"/>
      <c r="D14" s="60" t="n"/>
      <c r="E14" s="61" t="n"/>
      <c r="F14" s="60" t="n"/>
      <c r="G14" s="61" t="n"/>
      <c r="H14" s="60" t="n"/>
      <c r="I14" s="62" t="n"/>
    </row>
    <row r="15" ht="22" customHeight="true">
      <c r="B15" s="59" t="n"/>
      <c r="C15" s="61" t="n"/>
      <c r="D15" s="60" t="n"/>
      <c r="E15" s="61" t="n"/>
      <c r="F15" s="60" t="n"/>
      <c r="G15" s="61" t="n"/>
      <c r="H15" s="60" t="n"/>
      <c r="I15" s="62" t="n"/>
    </row>
    <row r="16" ht="22" customHeight="true">
      <c r="B16" s="59" t="n"/>
      <c r="C16" s="61" t="n"/>
      <c r="D16" s="60" t="n"/>
      <c r="E16" s="61" t="n"/>
      <c r="F16" s="60" t="n"/>
      <c r="G16" s="61" t="n"/>
      <c r="H16" s="60" t="n"/>
      <c r="I16" s="62" t="n"/>
    </row>
    <row r="17" ht="22" customHeight="true">
      <c r="B17" s="59" t="n"/>
      <c r="C17" s="61" t="n"/>
      <c r="D17" s="60" t="n"/>
      <c r="E17" s="61" t="n"/>
      <c r="F17" s="60" t="n"/>
      <c r="G17" s="61" t="n"/>
      <c r="H17" s="60" t="n"/>
      <c r="I17" s="62" t="n"/>
    </row>
    <row r="18" ht="22" customHeight="true">
      <c r="B18" s="59" t="n"/>
      <c r="C18" s="61" t="n"/>
      <c r="D18" s="60" t="n"/>
      <c r="E18" s="61" t="n"/>
      <c r="F18" s="60" t="n"/>
      <c r="G18" s="61" t="n"/>
      <c r="H18" s="60" t="n"/>
      <c r="I18" s="62" t="n"/>
    </row>
    <row r="19" ht="22" customHeight="true">
      <c r="B19" s="59" t="n"/>
      <c r="C19" s="61" t="n"/>
      <c r="D19" s="60" t="n"/>
      <c r="E19" s="61" t="n"/>
      <c r="F19" s="60" t="n"/>
      <c r="G19" s="61" t="n"/>
      <c r="H19" s="60" t="n"/>
      <c r="I19" s="62" t="n"/>
    </row>
    <row r="20" ht="22" customHeight="true">
      <c r="B20" s="59" t="n"/>
      <c r="C20" s="61" t="n"/>
      <c r="D20" s="60" t="n"/>
      <c r="E20" s="61" t="n"/>
      <c r="F20" s="60" t="n"/>
      <c r="G20" s="61" t="n"/>
      <c r="H20" s="60" t="n"/>
      <c r="I20" s="62" t="n"/>
    </row>
    <row r="21" ht="22" customHeight="true">
      <c r="B21" s="59" t="n"/>
      <c r="C21" s="61" t="n"/>
      <c r="D21" s="60" t="n"/>
      <c r="E21" s="61" t="n"/>
      <c r="F21" s="60" t="n"/>
      <c r="G21" s="61" t="n"/>
      <c r="H21" s="60" t="n"/>
      <c r="I21" s="62" t="n"/>
    </row>
    <row r="22" ht="22" customHeight="true">
      <c r="B22" s="59" t="n"/>
      <c r="C22" s="61" t="n"/>
      <c r="D22" s="60" t="n"/>
      <c r="E22" s="61" t="n"/>
      <c r="F22" s="60" t="n"/>
      <c r="G22" s="61" t="n"/>
      <c r="H22" s="60" t="n"/>
      <c r="I22" s="62" t="n"/>
    </row>
    <row r="23" ht="22" customHeight="true">
      <c r="B23" s="59" t="n"/>
      <c r="C23" s="61" t="n"/>
      <c r="D23" s="60" t="n"/>
      <c r="E23" s="61" t="n"/>
      <c r="F23" s="60" t="n"/>
      <c r="G23" s="61" t="n"/>
      <c r="H23" s="60" t="n"/>
      <c r="I23" s="62" t="n"/>
    </row>
    <row r="24" ht="22" customHeight="true">
      <c r="B24" s="59" t="n"/>
      <c r="C24" s="61" t="n"/>
      <c r="D24" s="60" t="n"/>
      <c r="E24" s="61" t="n"/>
      <c r="F24" s="60" t="n"/>
      <c r="G24" s="61" t="n"/>
      <c r="H24" s="60" t="n"/>
      <c r="I24" s="62" t="n"/>
    </row>
    <row r="25" ht="22" customHeight="true">
      <c r="B25" s="59" t="n"/>
      <c r="C25" s="61" t="n"/>
      <c r="D25" s="60" t="n"/>
      <c r="E25" s="61" t="n"/>
      <c r="F25" s="60" t="n"/>
      <c r="G25" s="61" t="n"/>
      <c r="H25" s="60" t="n"/>
      <c r="I25" s="62" t="n"/>
    </row>
    <row r="26" ht="22" customHeight="true">
      <c r="B26" s="59" t="n"/>
      <c r="C26" s="61" t="n"/>
      <c r="D26" s="60" t="n"/>
      <c r="E26" s="61" t="n"/>
      <c r="F26" s="60" t="n"/>
      <c r="G26" s="61" t="n"/>
      <c r="H26" s="60" t="n"/>
      <c r="I26" s="62" t="n"/>
    </row>
    <row r="27" ht="22" customHeight="true">
      <c r="B27" s="59" t="n"/>
      <c r="C27" s="61" t="n"/>
      <c r="D27" s="60" t="n"/>
      <c r="E27" s="61" t="n"/>
      <c r="F27" s="60" t="n"/>
      <c r="G27" s="61" t="n"/>
      <c r="H27" s="60" t="n"/>
      <c r="I27" s="62" t="n"/>
    </row>
    <row r="28" ht="22" customHeight="true">
      <c r="B28" s="59" t="n"/>
      <c r="C28" s="61" t="n"/>
      <c r="D28" s="60" t="n"/>
      <c r="E28" s="61" t="n"/>
      <c r="F28" s="60" t="n"/>
      <c r="G28" s="61" t="n"/>
      <c r="H28" s="60" t="n"/>
      <c r="I28" s="62" t="n"/>
    </row>
    <row r="29" ht="22" customHeight="true">
      <c r="B29" s="59" t="n"/>
      <c r="C29" s="61" t="n"/>
      <c r="D29" s="60" t="n"/>
      <c r="E29" s="61" t="n"/>
      <c r="F29" s="60" t="n"/>
      <c r="G29" s="61" t="n"/>
      <c r="H29" s="60" t="n"/>
      <c r="I29" s="62" t="n"/>
    </row>
    <row r="30" ht="22" customHeight="true">
      <c r="B30" s="59" t="n"/>
      <c r="C30" s="61" t="n"/>
      <c r="D30" s="60" t="n"/>
      <c r="E30" s="61" t="n"/>
      <c r="F30" s="60" t="n"/>
      <c r="G30" s="61" t="n"/>
      <c r="H30" s="60" t="n"/>
      <c r="I30" s="62" t="n"/>
    </row>
    <row r="31" ht="22" customHeight="true">
      <c r="B31" s="59" t="n"/>
      <c r="C31" s="61" t="n"/>
      <c r="D31" s="60" t="n"/>
      <c r="E31" s="61" t="n"/>
      <c r="F31" s="60" t="n"/>
      <c r="G31" s="61" t="n"/>
      <c r="H31" s="60" t="n"/>
      <c r="I31" s="62" t="n"/>
    </row>
    <row r="32" ht="22" customHeight="true">
      <c r="B32" s="59" t="n"/>
      <c r="C32" s="61" t="n"/>
      <c r="D32" s="60" t="n"/>
      <c r="E32" s="61" t="n"/>
      <c r="F32" s="60" t="n"/>
      <c r="G32" s="61" t="n"/>
      <c r="H32" s="60" t="n"/>
      <c r="I32" s="62" t="n"/>
    </row>
    <row r="33" ht="22" customHeight="true">
      <c r="B33" s="59" t="n"/>
      <c r="C33" s="61" t="n"/>
      <c r="D33" s="60" t="n"/>
      <c r="E33" s="61" t="n"/>
      <c r="F33" s="60" t="n"/>
      <c r="G33" s="61" t="n"/>
      <c r="H33" s="60" t="n"/>
      <c r="I33" s="62" t="n"/>
    </row>
    <row r="34" ht="22" customHeight="true">
      <c r="B34" s="59" t="n"/>
      <c r="C34" s="61" t="n"/>
      <c r="D34" s="60" t="n"/>
      <c r="E34" s="61" t="n"/>
      <c r="F34" s="60" t="n"/>
      <c r="G34" s="61" t="n"/>
      <c r="H34" s="60" t="n"/>
      <c r="I34" s="62" t="n"/>
    </row>
    <row r="35" ht="22" customHeight="true">
      <c r="B35" s="59" t="n"/>
      <c r="C35" s="61" t="n"/>
      <c r="D35" s="60" t="n"/>
      <c r="E35" s="61" t="n"/>
      <c r="F35" s="60" t="n"/>
      <c r="G35" s="61" t="n"/>
      <c r="H35" s="60" t="n"/>
      <c r="I35" s="62" t="n"/>
    </row>
    <row r="36" ht="22" customHeight="true">
      <c r="B36" s="59" t="n"/>
      <c r="C36" s="61" t="n"/>
      <c r="D36" s="60" t="n"/>
      <c r="E36" s="61" t="n"/>
      <c r="F36" s="60" t="n"/>
      <c r="G36" s="61" t="n"/>
      <c r="H36" s="60" t="n"/>
      <c r="I36" s="62" t="n"/>
    </row>
    <row r="37" ht="22" customHeight="true">
      <c r="B37" s="59" t="n"/>
      <c r="C37" s="61" t="n"/>
      <c r="D37" s="60" t="n"/>
      <c r="E37" s="61" t="n"/>
      <c r="F37" s="60" t="n"/>
      <c r="G37" s="61" t="n"/>
      <c r="H37" s="60" t="n"/>
      <c r="I37" s="62" t="n"/>
    </row>
    <row r="38" ht="22" customHeight="true">
      <c r="B38" s="59" t="n"/>
      <c r="C38" s="61" t="n"/>
      <c r="D38" s="60" t="n"/>
      <c r="E38" s="61" t="n"/>
      <c r="F38" s="60" t="n"/>
      <c r="G38" s="61" t="n"/>
      <c r="H38" s="60" t="n"/>
      <c r="I38" s="62" t="n"/>
    </row>
    <row r="39" ht="22" customHeight="true">
      <c r="B39" s="59" t="n"/>
      <c r="C39" s="61" t="n"/>
      <c r="D39" s="60" t="n"/>
      <c r="E39" s="61" t="n"/>
      <c r="F39" s="60" t="n"/>
      <c r="G39" s="61" t="n"/>
      <c r="H39" s="60" t="n"/>
      <c r="I39" s="62" t="n"/>
    </row>
    <row r="40" ht="22" customHeight="true">
      <c r="B40" s="59" t="n"/>
      <c r="C40" s="61" t="n"/>
      <c r="D40" s="60" t="n"/>
      <c r="E40" s="61" t="n"/>
      <c r="F40" s="60" t="n"/>
      <c r="G40" s="61" t="n"/>
      <c r="H40" s="60" t="n"/>
      <c r="I40" s="62" t="n"/>
    </row>
    <row r="41" ht="22" customHeight="true">
      <c r="B41" s="59" t="n"/>
      <c r="C41" s="61" t="n"/>
      <c r="D41" s="60" t="n"/>
      <c r="E41" s="61" t="n"/>
      <c r="F41" s="60" t="n"/>
      <c r="G41" s="61" t="n"/>
      <c r="H41" s="60" t="n"/>
      <c r="I41" s="62" t="n"/>
    </row>
    <row r="42" ht="22" customHeight="true">
      <c r="B42" s="59" t="n"/>
      <c r="C42" s="61" t="n"/>
      <c r="D42" s="60" t="n"/>
      <c r="E42" s="61" t="n"/>
      <c r="F42" s="60" t="n"/>
      <c r="G42" s="61" t="n"/>
      <c r="H42" s="60" t="n"/>
      <c r="I42" s="62" t="n"/>
    </row>
    <row r="43" ht="22" customHeight="true">
      <c r="B43" s="59" t="n"/>
      <c r="C43" s="61" t="n"/>
      <c r="D43" s="60" t="n"/>
      <c r="E43" s="61" t="n"/>
      <c r="F43" s="60" t="n"/>
      <c r="G43" s="61" t="n"/>
      <c r="H43" s="60" t="n"/>
      <c r="I43" s="62" t="n"/>
    </row>
    <row r="44" ht="22" customHeight="true">
      <c r="B44" s="59" t="n"/>
      <c r="C44" s="61" t="n"/>
      <c r="D44" s="60" t="n"/>
      <c r="E44" s="61" t="n"/>
      <c r="F44" s="60" t="n"/>
      <c r="G44" s="61" t="n"/>
      <c r="H44" s="60" t="n"/>
      <c r="I44" s="62" t="n"/>
    </row>
    <row r="45" ht="22" customHeight="true">
      <c r="B45" s="59" t="n"/>
      <c r="C45" s="61" t="n"/>
      <c r="D45" s="60" t="n"/>
      <c r="E45" s="61" t="n"/>
      <c r="F45" s="60" t="n"/>
      <c r="G45" s="61" t="n"/>
      <c r="H45" s="60" t="n"/>
      <c r="I45" s="62" t="n"/>
    </row>
    <row r="46" ht="22" customHeight="true">
      <c r="B46" s="59" t="n"/>
      <c r="C46" s="61" t="n"/>
      <c r="D46" s="60" t="n"/>
      <c r="E46" s="61" t="n"/>
      <c r="F46" s="60" t="n"/>
      <c r="G46" s="61" t="n"/>
      <c r="H46" s="60" t="n"/>
      <c r="I46" s="62" t="n"/>
    </row>
    <row r="47" ht="22" customHeight="true">
      <c r="B47" s="59" t="n"/>
      <c r="C47" s="61" t="n"/>
      <c r="D47" s="60" t="n"/>
      <c r="E47" s="61" t="n"/>
      <c r="F47" s="60" t="n"/>
      <c r="G47" s="61" t="n"/>
      <c r="H47" s="60" t="n"/>
      <c r="I47" s="62" t="n"/>
    </row>
    <row r="48" ht="22" customHeight="true">
      <c r="B48" s="59" t="n"/>
      <c r="C48" s="61" t="n"/>
      <c r="D48" s="60" t="n"/>
      <c r="E48" s="61" t="n"/>
      <c r="F48" s="60" t="n"/>
      <c r="G48" s="61" t="n"/>
      <c r="H48" s="60" t="n"/>
      <c r="I48" s="62" t="n"/>
    </row>
    <row r="49" ht="22" customHeight="true">
      <c r="B49" s="59" t="n"/>
      <c r="C49" s="61" t="n"/>
      <c r="D49" s="60" t="n"/>
      <c r="E49" s="61" t="n"/>
      <c r="F49" s="60" t="n"/>
      <c r="G49" s="61" t="n"/>
      <c r="H49" s="60" t="n"/>
      <c r="I49" s="62" t="n"/>
    </row>
    <row r="50" ht="22" customHeight="true">
      <c r="B50" s="59" t="n"/>
      <c r="C50" s="61" t="n"/>
      <c r="D50" s="60" t="n"/>
      <c r="E50" s="61" t="n"/>
      <c r="F50" s="60" t="n"/>
      <c r="G50" s="61" t="n"/>
      <c r="H50" s="60" t="n"/>
      <c r="I50" s="62" t="n"/>
    </row>
    <row r="51" ht="22" customHeight="true">
      <c r="B51" s="59" t="n"/>
      <c r="C51" s="61" t="n"/>
      <c r="D51" s="60" t="n"/>
      <c r="E51" s="61" t="n"/>
      <c r="F51" s="60" t="n"/>
      <c r="G51" s="61" t="n"/>
      <c r="H51" s="60" t="n"/>
      <c r="I51" s="62" t="n"/>
    </row>
    <row r="52" ht="22" customHeight="true">
      <c r="B52" s="59" t="n"/>
      <c r="C52" s="61" t="n"/>
      <c r="D52" s="60" t="n"/>
      <c r="E52" s="61" t="n"/>
      <c r="F52" s="60" t="n"/>
      <c r="G52" s="61" t="n"/>
      <c r="H52" s="60" t="n"/>
      <c r="I52" s="62" t="n"/>
    </row>
    <row r="53" ht="22" customHeight="true">
      <c r="B53" s="59" t="n"/>
      <c r="C53" s="61" t="n"/>
      <c r="D53" s="60" t="n"/>
      <c r="E53" s="61" t="n"/>
      <c r="F53" s="60" t="n"/>
      <c r="G53" s="61" t="n"/>
      <c r="H53" s="60" t="n"/>
      <c r="I53" s="62" t="n"/>
    </row>
    <row r="54" ht="22" customHeight="true">
      <c r="B54" s="59" t="n"/>
      <c r="C54" s="61" t="n"/>
      <c r="D54" s="60" t="n"/>
      <c r="E54" s="61" t="n"/>
      <c r="F54" s="60" t="n"/>
      <c r="G54" s="61" t="n"/>
      <c r="H54" s="60" t="n"/>
      <c r="I54" s="62" t="n"/>
    </row>
    <row r="55" ht="22" customHeight="true">
      <c r="B55" s="59" t="n"/>
      <c r="C55" s="61" t="n"/>
      <c r="D55" s="60" t="n"/>
      <c r="E55" s="61" t="n"/>
      <c r="F55" s="60" t="n"/>
      <c r="G55" s="61" t="n"/>
      <c r="H55" s="60" t="n"/>
      <c r="I55" s="62" t="n"/>
    </row>
    <row r="56" ht="22" customHeight="true">
      <c r="B56" s="59" t="n"/>
      <c r="C56" s="61" t="n"/>
      <c r="D56" s="60" t="n"/>
      <c r="E56" s="61" t="n"/>
      <c r="F56" s="60" t="n"/>
      <c r="G56" s="61" t="n"/>
      <c r="H56" s="60" t="n"/>
      <c r="I56" s="62" t="n"/>
    </row>
    <row r="57" ht="22" customHeight="true">
      <c r="B57" s="59" t="n"/>
      <c r="C57" s="61" t="n"/>
      <c r="D57" s="60" t="n"/>
      <c r="E57" s="61" t="n"/>
      <c r="F57" s="60" t="n"/>
      <c r="G57" s="61" t="n"/>
      <c r="H57" s="60" t="n"/>
      <c r="I57" s="62" t="n"/>
    </row>
    <row r="58" ht="22" customHeight="true">
      <c r="B58" s="59" t="n"/>
      <c r="C58" s="61" t="n"/>
      <c r="D58" s="60" t="n"/>
      <c r="E58" s="61" t="n"/>
      <c r="F58" s="60" t="n"/>
      <c r="G58" s="61" t="n"/>
      <c r="H58" s="60" t="n"/>
      <c r="I58" s="62" t="n"/>
    </row>
    <row r="59" ht="22" customHeight="true">
      <c r="B59" s="59" t="n"/>
      <c r="C59" s="61" t="n"/>
      <c r="D59" s="60" t="n"/>
      <c r="E59" s="61" t="n"/>
      <c r="F59" s="60" t="n"/>
      <c r="G59" s="61" t="n"/>
      <c r="H59" s="60" t="n"/>
      <c r="I59" s="62" t="n"/>
    </row>
    <row r="60" ht="22" customHeight="true">
      <c r="B60" s="59" t="n"/>
      <c r="C60" s="61" t="n"/>
      <c r="D60" s="60" t="n"/>
      <c r="E60" s="61" t="n"/>
      <c r="F60" s="60" t="n"/>
      <c r="G60" s="61" t="n"/>
      <c r="H60" s="60" t="n"/>
      <c r="I60" s="62" t="n"/>
    </row>
    <row r="61" ht="22" customHeight="true">
      <c r="B61" s="59" t="n"/>
      <c r="C61" s="61" t="n"/>
      <c r="D61" s="60" t="n"/>
      <c r="E61" s="61" t="n"/>
      <c r="F61" s="60" t="n"/>
      <c r="G61" s="61" t="n"/>
      <c r="H61" s="60" t="n"/>
      <c r="I61" s="62" t="n"/>
    </row>
    <row r="62" ht="22" customHeight="true">
      <c r="B62" s="59" t="n"/>
      <c r="C62" s="61" t="n"/>
      <c r="D62" s="60" t="n"/>
      <c r="E62" s="61" t="n"/>
      <c r="F62" s="60" t="n"/>
      <c r="G62" s="61" t="n"/>
      <c r="H62" s="60" t="n"/>
      <c r="I62" s="62" t="n"/>
    </row>
    <row r="63" ht="22" customHeight="true">
      <c r="B63" s="59" t="n"/>
      <c r="C63" s="61" t="n"/>
      <c r="D63" s="60" t="n"/>
      <c r="E63" s="61" t="n"/>
      <c r="F63" s="60" t="n"/>
      <c r="G63" s="61" t="n"/>
      <c r="H63" s="60" t="n"/>
      <c r="I63" s="62" t="n"/>
    </row>
    <row r="64" ht="22" customHeight="true">
      <c r="B64" s="59" t="n"/>
      <c r="C64" s="61" t="n"/>
      <c r="D64" s="60" t="n"/>
      <c r="E64" s="61" t="n"/>
      <c r="F64" s="60" t="n"/>
      <c r="G64" s="61" t="n"/>
      <c r="H64" s="60" t="n"/>
      <c r="I64" s="62" t="n"/>
    </row>
    <row r="65" ht="22" customHeight="true">
      <c r="B65" s="59" t="n"/>
      <c r="C65" s="61" t="n"/>
      <c r="D65" s="60" t="n"/>
      <c r="E65" s="61" t="n"/>
      <c r="F65" s="60" t="n"/>
      <c r="G65" s="61" t="n"/>
      <c r="H65" s="60" t="n"/>
      <c r="I65" s="62" t="n"/>
    </row>
    <row r="66" ht="22" customHeight="true">
      <c r="B66" s="59" t="n"/>
      <c r="C66" s="61" t="n"/>
      <c r="D66" s="60" t="n"/>
      <c r="E66" s="61" t="n"/>
      <c r="F66" s="60" t="n"/>
      <c r="G66" s="61" t="n"/>
      <c r="H66" s="60" t="n"/>
      <c r="I66" s="62" t="n"/>
    </row>
    <row r="67" ht="22" customHeight="true">
      <c r="B67" s="59" t="n"/>
      <c r="C67" s="61" t="n"/>
      <c r="D67" s="60" t="n"/>
      <c r="E67" s="61" t="n"/>
      <c r="F67" s="60" t="n"/>
      <c r="G67" s="61" t="n"/>
      <c r="H67" s="60" t="n"/>
      <c r="I67" s="62" t="n"/>
    </row>
    <row r="68" ht="22" customHeight="true">
      <c r="B68" s="59" t="n"/>
      <c r="C68" s="61" t="n"/>
      <c r="D68" s="60" t="n"/>
      <c r="E68" s="61" t="n"/>
      <c r="F68" s="60" t="n"/>
      <c r="G68" s="61" t="n"/>
      <c r="H68" s="60" t="n"/>
      <c r="I68" s="62" t="n"/>
    </row>
    <row r="69" ht="22" customHeight="true">
      <c r="B69" s="59" t="n"/>
      <c r="C69" s="61" t="n"/>
      <c r="D69" s="60" t="n"/>
      <c r="E69" s="61" t="n"/>
      <c r="F69" s="60" t="n"/>
      <c r="G69" s="61" t="n"/>
      <c r="H69" s="60" t="n"/>
      <c r="I69" s="62" t="n"/>
    </row>
    <row r="70" ht="22" customHeight="true">
      <c r="B70" s="59" t="n"/>
      <c r="C70" s="61" t="n"/>
      <c r="D70" s="60" t="n"/>
      <c r="E70" s="61" t="n"/>
      <c r="F70" s="60" t="n"/>
      <c r="G70" s="61" t="n"/>
      <c r="H70" s="60" t="n"/>
      <c r="I70" s="62" t="n"/>
    </row>
    <row r="71" ht="22" customHeight="true">
      <c r="B71" s="59" t="n"/>
      <c r="C71" s="61" t="n"/>
      <c r="D71" s="60" t="n"/>
      <c r="E71" s="61" t="n"/>
      <c r="F71" s="60" t="n"/>
      <c r="G71" s="61" t="n"/>
      <c r="H71" s="60" t="n"/>
      <c r="I71" s="62" t="n"/>
    </row>
    <row r="72" ht="22" customHeight="true">
      <c r="B72" s="59" t="n"/>
      <c r="C72" s="61" t="n"/>
      <c r="D72" s="60" t="n"/>
      <c r="E72" s="61" t="n"/>
      <c r="F72" s="60" t="n"/>
      <c r="G72" s="61" t="n"/>
      <c r="H72" s="60" t="n"/>
      <c r="I72" s="62" t="n"/>
    </row>
    <row r="73" ht="22" customHeight="true">
      <c r="B73" s="59" t="n"/>
      <c r="C73" s="61" t="n"/>
      <c r="D73" s="60" t="n"/>
      <c r="E73" s="61" t="n"/>
      <c r="F73" s="60" t="n"/>
      <c r="G73" s="61" t="n"/>
      <c r="H73" s="60" t="n"/>
      <c r="I73" s="62" t="n"/>
    </row>
    <row r="74" ht="22" customHeight="true">
      <c r="B74" s="59" t="n"/>
      <c r="C74" s="61" t="n"/>
      <c r="D74" s="60" t="n"/>
      <c r="E74" s="61" t="n"/>
      <c r="F74" s="60" t="n"/>
      <c r="G74" s="61" t="n"/>
      <c r="H74" s="60" t="n"/>
      <c r="I74" s="62" t="n"/>
    </row>
    <row r="75" ht="22" customHeight="true">
      <c r="B75" s="59" t="n"/>
      <c r="C75" s="61" t="n"/>
      <c r="D75" s="60" t="n"/>
      <c r="E75" s="61" t="n"/>
      <c r="F75" s="60" t="n"/>
      <c r="G75" s="61" t="n"/>
      <c r="H75" s="60" t="n"/>
      <c r="I75" s="62" t="n"/>
    </row>
    <row r="76" ht="22" customHeight="true">
      <c r="B76" s="59" t="n"/>
      <c r="C76" s="61" t="n"/>
      <c r="D76" s="60" t="n"/>
      <c r="E76" s="61" t="n"/>
      <c r="F76" s="60" t="n"/>
      <c r="G76" s="61" t="n"/>
      <c r="H76" s="60" t="n"/>
      <c r="I76" s="62" t="n"/>
    </row>
    <row r="77" ht="22" customHeight="true">
      <c r="B77" s="59" t="n"/>
      <c r="C77" s="61" t="n"/>
      <c r="D77" s="60" t="n"/>
      <c r="E77" s="61" t="n"/>
      <c r="F77" s="60" t="n"/>
      <c r="G77" s="61" t="n"/>
      <c r="H77" s="60" t="n"/>
      <c r="I77" s="62" t="n"/>
    </row>
    <row r="78" ht="22" customHeight="true">
      <c r="B78" s="59" t="n"/>
      <c r="C78" s="61" t="n"/>
      <c r="D78" s="60" t="n"/>
      <c r="E78" s="61" t="n"/>
      <c r="F78" s="60" t="n"/>
      <c r="G78" s="61" t="n"/>
      <c r="H78" s="60" t="n"/>
      <c r="I78" s="62" t="n"/>
    </row>
    <row r="79" ht="22" customHeight="true">
      <c r="B79" s="59" t="n"/>
      <c r="C79" s="61" t="n"/>
      <c r="D79" s="60" t="n"/>
      <c r="E79" s="61" t="n"/>
      <c r="F79" s="60" t="n"/>
      <c r="G79" s="61" t="n"/>
      <c r="H79" s="60" t="n"/>
      <c r="I79" s="62" t="n"/>
    </row>
    <row r="80" ht="22" customHeight="true">
      <c r="B80" s="59" t="n"/>
      <c r="C80" s="61" t="n"/>
      <c r="D80" s="60" t="n"/>
      <c r="E80" s="61" t="n"/>
      <c r="F80" s="60" t="n"/>
      <c r="G80" s="61" t="n"/>
      <c r="H80" s="60" t="n"/>
      <c r="I80" s="62" t="n"/>
    </row>
    <row r="81" ht="22" customHeight="true">
      <c r="B81" s="59" t="n"/>
      <c r="C81" s="61" t="n"/>
      <c r="D81" s="60" t="n"/>
      <c r="E81" s="61" t="n"/>
      <c r="F81" s="60" t="n"/>
      <c r="G81" s="61" t="n"/>
      <c r="H81" s="60" t="n"/>
      <c r="I81" s="62" t="n"/>
    </row>
    <row r="82" ht="22" customHeight="true">
      <c r="B82" s="59" t="n"/>
      <c r="C82" s="61" t="n"/>
      <c r="D82" s="60" t="n"/>
      <c r="E82" s="61" t="n"/>
      <c r="F82" s="60" t="n"/>
      <c r="G82" s="61" t="n"/>
      <c r="H82" s="60" t="n"/>
      <c r="I82" s="62" t="n"/>
    </row>
    <row r="83" ht="22" customHeight="true">
      <c r="B83" s="59" t="n"/>
      <c r="C83" s="61" t="n"/>
      <c r="D83" s="60" t="n"/>
      <c r="E83" s="61" t="n"/>
      <c r="F83" s="60" t="n"/>
      <c r="G83" s="61" t="n"/>
      <c r="H83" s="60" t="n"/>
      <c r="I83" s="62" t="n"/>
    </row>
    <row r="84" ht="22" customHeight="true">
      <c r="B84" s="59" t="n"/>
      <c r="C84" s="61" t="n"/>
      <c r="D84" s="60" t="n"/>
      <c r="E84" s="61" t="n"/>
      <c r="F84" s="60" t="n"/>
      <c r="G84" s="61" t="n"/>
      <c r="H84" s="60" t="n"/>
      <c r="I84" s="62" t="n"/>
    </row>
    <row r="85" ht="22" customHeight="true">
      <c r="B85" s="59" t="n"/>
      <c r="C85" s="61" t="n"/>
      <c r="D85" s="60" t="n"/>
      <c r="E85" s="61" t="n"/>
      <c r="F85" s="60" t="n"/>
      <c r="G85" s="61" t="n"/>
      <c r="H85" s="60" t="n"/>
      <c r="I85" s="62" t="n"/>
    </row>
    <row r="86" ht="22" customHeight="true">
      <c r="B86" s="59" t="n"/>
      <c r="C86" s="61" t="n"/>
      <c r="D86" s="60" t="n"/>
      <c r="E86" s="61" t="n"/>
      <c r="F86" s="60" t="n"/>
      <c r="G86" s="61" t="n"/>
      <c r="H86" s="60" t="n"/>
      <c r="I86" s="62" t="n"/>
    </row>
    <row r="87" ht="22" customHeight="true">
      <c r="B87" s="59" t="n"/>
      <c r="C87" s="61" t="n"/>
      <c r="D87" s="60" t="n"/>
      <c r="E87" s="61" t="n"/>
      <c r="F87" s="60" t="n"/>
      <c r="G87" s="61" t="n"/>
      <c r="H87" s="60" t="n"/>
      <c r="I87" s="62" t="n"/>
    </row>
    <row r="88" ht="22" customHeight="true">
      <c r="B88" s="59" t="n"/>
      <c r="C88" s="61" t="n"/>
      <c r="D88" s="60" t="n"/>
      <c r="E88" s="61" t="n"/>
      <c r="F88" s="60" t="n"/>
      <c r="G88" s="61" t="n"/>
      <c r="H88" s="60" t="n"/>
      <c r="I88" s="62" t="n"/>
    </row>
    <row r="89" ht="22" customHeight="true">
      <c r="B89" s="59" t="n"/>
      <c r="C89" s="61" t="n"/>
      <c r="D89" s="60" t="n"/>
      <c r="E89" s="61" t="n"/>
      <c r="F89" s="60" t="n"/>
      <c r="G89" s="61" t="n"/>
      <c r="H89" s="60" t="n"/>
      <c r="I89" s="62" t="n"/>
    </row>
    <row r="90" ht="22" customHeight="true">
      <c r="B90" s="59" t="n"/>
      <c r="C90" s="61" t="n"/>
      <c r="D90" s="60" t="n"/>
      <c r="E90" s="61" t="n"/>
      <c r="F90" s="60" t="n"/>
      <c r="G90" s="61" t="n"/>
      <c r="H90" s="60" t="n"/>
      <c r="I90" s="62" t="n"/>
    </row>
    <row r="91" ht="22" customHeight="true">
      <c r="B91" s="59" t="n"/>
      <c r="C91" s="61" t="n"/>
      <c r="D91" s="60" t="n"/>
      <c r="E91" s="61" t="n"/>
      <c r="F91" s="60" t="n"/>
      <c r="G91" s="61" t="n"/>
      <c r="H91" s="60" t="n"/>
      <c r="I91" s="62" t="n"/>
    </row>
    <row r="92" ht="22" customHeight="true">
      <c r="B92" s="59" t="n"/>
      <c r="C92" s="61" t="n"/>
      <c r="D92" s="60" t="n"/>
      <c r="E92" s="61" t="n"/>
      <c r="F92" s="60" t="n"/>
      <c r="G92" s="61" t="n"/>
      <c r="H92" s="60" t="n"/>
      <c r="I92" s="62" t="n"/>
    </row>
    <row r="93" ht="22" customHeight="true">
      <c r="B93" s="59" t="n"/>
      <c r="C93" s="61" t="n"/>
      <c r="D93" s="60" t="n"/>
      <c r="E93" s="61" t="n"/>
      <c r="F93" s="60" t="n"/>
      <c r="G93" s="61" t="n"/>
      <c r="H93" s="60" t="n"/>
      <c r="I93" s="62" t="n"/>
    </row>
    <row r="94" ht="22" customHeight="true">
      <c r="B94" s="59" t="n"/>
      <c r="C94" s="61" t="n"/>
      <c r="D94" s="60" t="n"/>
      <c r="E94" s="61" t="n"/>
      <c r="F94" s="60" t="n"/>
      <c r="G94" s="61" t="n"/>
      <c r="H94" s="60" t="n"/>
      <c r="I94" s="62" t="n"/>
    </row>
    <row r="95" ht="22" customHeight="true">
      <c r="B95" s="59" t="n"/>
      <c r="C95" s="61" t="n"/>
      <c r="D95" s="60" t="n"/>
      <c r="E95" s="61" t="n"/>
      <c r="F95" s="60" t="n"/>
      <c r="G95" s="61" t="n"/>
      <c r="H95" s="60" t="n"/>
      <c r="I95" s="62" t="n"/>
    </row>
    <row r="96" ht="22" customHeight="true">
      <c r="B96" s="59" t="n"/>
      <c r="C96" s="61" t="n"/>
      <c r="D96" s="60" t="n"/>
      <c r="E96" s="61" t="n"/>
      <c r="F96" s="60" t="n"/>
      <c r="G96" s="61" t="n"/>
      <c r="H96" s="60" t="n"/>
      <c r="I96" s="62" t="n"/>
    </row>
    <row r="97" ht="22" customHeight="true">
      <c r="B97" s="59" t="n"/>
      <c r="C97" s="61" t="n"/>
      <c r="D97" s="60" t="n"/>
      <c r="E97" s="61" t="n"/>
      <c r="F97" s="60" t="n"/>
      <c r="G97" s="61" t="n"/>
      <c r="H97" s="60" t="n"/>
      <c r="I97" s="62" t="n"/>
    </row>
    <row r="98" ht="22" customHeight="true">
      <c r="B98" s="59" t="n"/>
      <c r="C98" s="61" t="n"/>
      <c r="D98" s="60" t="n"/>
      <c r="E98" s="61" t="n"/>
      <c r="F98" s="60" t="n"/>
      <c r="G98" s="61" t="n"/>
      <c r="H98" s="60" t="n"/>
      <c r="I98" s="62" t="n"/>
    </row>
    <row r="99" ht="22" customHeight="true">
      <c r="B99" s="59" t="n"/>
      <c r="C99" s="61" t="n"/>
      <c r="D99" s="60" t="n"/>
      <c r="E99" s="61" t="n"/>
      <c r="F99" s="60" t="n"/>
      <c r="G99" s="61" t="n"/>
      <c r="H99" s="60" t="n"/>
      <c r="I99" s="62" t="n"/>
    </row>
    <row r="100" ht="22" customHeight="true">
      <c r="B100" s="59" t="n"/>
      <c r="C100" s="61" t="n"/>
      <c r="D100" s="60" t="n"/>
      <c r="E100" s="61" t="n"/>
      <c r="F100" s="60" t="n"/>
      <c r="G100" s="61" t="n"/>
      <c r="H100" s="60" t="n"/>
      <c r="I100" s="62" t="n"/>
    </row>
    <row r="101" ht="22" customHeight="true">
      <c r="B101" s="59" t="n"/>
      <c r="C101" s="61" t="n"/>
      <c r="D101" s="60" t="n"/>
      <c r="E101" s="61" t="n"/>
      <c r="F101" s="60" t="n"/>
      <c r="G101" s="61" t="n"/>
      <c r="H101" s="60" t="n"/>
      <c r="I101" s="62" t="n"/>
    </row>
    <row r="102" ht="22" customHeight="true">
      <c r="B102" s="59" t="n"/>
      <c r="C102" s="61" t="n"/>
      <c r="D102" s="60" t="n"/>
      <c r="E102" s="61" t="n"/>
      <c r="F102" s="60" t="n"/>
      <c r="G102" s="61" t="n"/>
      <c r="H102" s="60" t="n"/>
      <c r="I102" s="62" t="n"/>
    </row>
    <row r="103" ht="22" customHeight="true">
      <c r="B103" s="59" t="n"/>
      <c r="C103" s="61" t="n"/>
      <c r="D103" s="60" t="n"/>
      <c r="E103" s="61" t="n"/>
      <c r="F103" s="60" t="n"/>
      <c r="G103" s="61" t="n"/>
      <c r="H103" s="60" t="n"/>
      <c r="I103" s="62" t="n"/>
    </row>
    <row r="104" ht="22" customHeight="true">
      <c r="B104" s="63" t="n"/>
      <c r="C104" s="65" t="n"/>
      <c r="D104" s="64" t="n"/>
      <c r="E104" s="65" t="n"/>
      <c r="F104" s="64" t="n"/>
      <c r="G104" s="65" t="n"/>
      <c r="H104" s="64" t="n"/>
      <c r="I104" s="66" t="n"/>
    </row>
  </sheetData>
  <sheetProtection password="DB0D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 count="1">
    <mergeCell ref="B2:I2"/>
  </mergeCells>
  <conditionalFormatting sqref="H5:H104">
    <cfRule type="cellIs" dxfId="1" priority="1" operator="equal">
      <formula>"正常"</formula>
    </cfRule>
    <cfRule type="cellIs" dxfId="2" priority="2" operator="equal">
      <formula>"異常あり"</formula>
    </cfRule>
    <cfRule type="cellIs" dxfId="0" priority="3" operator="equal">
      <formula>"Stopped"</formula>
    </cfRule>
    <cfRule type="cellIs" dxfId="3" priority="4" operator="equal">
      <formula>"廃棄"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設定済みの選択肢から選んでください。" errorTitle="入力値エラー" prompt="リストから選択してください。" promptTitle="入力支援" sqref="D5:D104" type="list">
      <formula1>=AssetTypeList</formula1>
    </dataValidation>
    <dataValidation allowBlank="true" error="設定済みの選択肢から選んでください。" errorTitle="入力値エラー" prompt="リストから選択してください。" promptTitle="入力支援" sqref="F5:F104" type="list">
      <formula1>=AssetCriticalityList</formula1>
    </dataValidation>
    <dataValidation allowBlank="true" error="設定済みの選択肢から選んでください。" errorTitle="入力値エラー" prompt="リストから選択してください。" promptTitle="入力支援" sqref="H5:H104" type="list">
      <formula1>=AssetStatusList</formula1>
    </dataValidation>
  </dataValidations>
  <pageMargins left="0.35" right="0.35" top="0.55" bottom="0.55" header="0.5" footer="0.5"/>
  <pageSetup fitToHeight="0" fitToWidth="1" orientation="landscape"/>
  <tableParts count="1"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/>
  </sheetPr>
  <dimension ref="B2:N104"/>
  <sheetViews>
    <sheetView showGridLines="true" workbookViewId="0">
      <pane activePane="bottomRight" state="frozen" topLeftCell="B5" xSplit="1" ySplit="4"/>
      <selection activeCell="A1" pane="topRight" sqref="A1"/>
      <selection activeCell="A1" pane="bottomLeft" sqref="A1"/>
      <selection activeCell="A1" pane="bottomRight" sqref="A1"/>
    </sheetView>
  </sheetViews>
  <sheetFormatPr baseColWidth="8" defaultRowHeight="18"/>
  <cols>
    <col customWidth="true" max="1" min="1" width="8"/>
    <col customWidth="true" max="2" min="2" width="14"/>
    <col customWidth="true" max="3" min="3" width="12"/>
    <col customWidth="true" max="4" min="4" width="10"/>
    <col customWidth="true" max="5" min="5" width="14"/>
    <col customWidth="true" max="6" min="6" width="17"/>
    <col customWidth="true" max="7" min="7" width="8"/>
    <col customWidth="true" max="8" min="8" width="11"/>
    <col customWidth="true" max="9" min="9" width="18"/>
    <col customWidth="true" max="12" min="10" width="10"/>
    <col customWidth="true" max="13" min="13" width="12"/>
    <col customWidth="true" max="14" min="14" width="38"/>
  </cols>
  <sheetData>
    <row r="1" ht="20" customHeight="true"/>
    <row r="2" ht="28" customHeight="true">
      <c r="B2" s="1" t="s">
        <v>5</v>
      </c>
      <c r="C2" s="71" t="n"/>
      <c r="D2" s="71" t="n"/>
      <c r="E2" s="71" t="n"/>
      <c r="F2" s="71" t="n"/>
      <c r="G2" s="71" t="n"/>
      <c r="H2" s="71" t="n"/>
      <c r="I2" s="71" t="n"/>
      <c r="J2" s="71" t="n"/>
      <c r="K2" s="71" t="n"/>
      <c r="L2" s="71" t="n"/>
      <c r="M2" s="71" t="n"/>
      <c r="N2" s="72" t="n"/>
    </row>
    <row r="3" ht="20" customHeight="true"/>
    <row r="4" ht="24" customHeight="true">
      <c r="B4" s="23" t="s">
        <v>134</v>
      </c>
      <c r="C4" s="24" t="s">
        <v>135</v>
      </c>
      <c r="D4" s="24" t="s">
        <v>110</v>
      </c>
      <c r="E4" s="24" t="s">
        <v>111</v>
      </c>
      <c r="F4" s="24" t="s">
        <v>136</v>
      </c>
      <c r="G4" s="24" t="s">
        <v>33</v>
      </c>
      <c r="H4" s="24" t="s">
        <v>137</v>
      </c>
      <c r="I4" s="24" t="s">
        <v>138</v>
      </c>
      <c r="J4" s="24" t="s">
        <v>35</v>
      </c>
      <c r="K4" s="24" t="s">
        <v>6</v>
      </c>
      <c r="L4" s="24" t="s">
        <v>139</v>
      </c>
      <c r="M4" s="24" t="s">
        <v>140</v>
      </c>
      <c r="N4" s="25" t="s">
        <v>90</v>
      </c>
    </row>
    <row r="5" ht="22" customHeight="true">
      <c r="B5" s="59" t="s">
        <v>141</v>
      </c>
      <c r="C5" s="80" t="n">
        <v>46184</v>
      </c>
      <c r="D5" s="60" t="s">
        <v>115</v>
      </c>
      <c r="E5" s="27">
        <f>IFERROR(VLOOKUP($D5,'Registro de equipos'!$B$5:$I$104,2,FALSE),"")</f>
      </c>
      <c r="F5" s="60" t="s">
        <v>43</v>
      </c>
      <c r="G5" s="60" t="s">
        <v>47</v>
      </c>
      <c r="H5" s="60" t="s">
        <v>92</v>
      </c>
      <c r="I5" s="60" t="s">
        <v>101</v>
      </c>
      <c r="J5" s="60" t="s">
        <v>54</v>
      </c>
      <c r="K5" s="27">
        <f>IF($B5="","",IF(OR($C5="",$G5=""),"未判定",IF(AND($J5="完了",$M5&lt;&gt;""),IF(($M5-$C5)&gt;IFERROR(VLOOKUP($G5,'Configuración de opciones'!$B$5:$C$10,2,FALSE),9999),"期限超過","期限内"),IF(TODAY()-$C5&gt;IFERROR(VLOOKUP($G5,'Configuración de opciones'!$B$5:$C$10,2,FALSE),9999),"期限超過","期限内"))))</f>
      </c>
      <c r="L5" s="68" t="s">
        <v>142</v>
      </c>
      <c r="M5" s="80" t="n"/>
      <c r="N5" s="62" t="s">
        <v>143</v>
      </c>
    </row>
    <row r="6" ht="22" customHeight="true">
      <c r="B6" s="59" t="s">
        <v>144</v>
      </c>
      <c r="C6" s="80" t="n">
        <v>46178</v>
      </c>
      <c r="D6" s="60" t="s">
        <v>125</v>
      </c>
      <c r="E6" s="27">
        <f>IFERROR(VLOOKUP($D6,'Registro de equipos'!$B$5:$I$104,2,FALSE),"")</f>
      </c>
      <c r="F6" s="60" t="s">
        <v>49</v>
      </c>
      <c r="G6" s="60" t="s">
        <v>53</v>
      </c>
      <c r="H6" s="60" t="s">
        <v>2</v>
      </c>
      <c r="I6" s="60" t="s">
        <v>106</v>
      </c>
      <c r="J6" s="60" t="s">
        <v>66</v>
      </c>
      <c r="K6" s="27">
        <f>IF($B6="","",IF(OR($C6="",$G6=""),"未判定",IF(AND($J6="完了",$M6&lt;&gt;""),IF(($M6-$C6)&gt;IFERROR(VLOOKUP($G6,'Configuración de opciones'!$B$5:$C$10,2,FALSE),9999),"期限超過","期限内"),IF(TODAY()-$C6&gt;IFERROR(VLOOKUP($G6,'Configuración de opciones'!$B$5:$C$10,2,FALSE),9999),"期限超過","期限内"))))</f>
      </c>
      <c r="L6" s="68" t="s">
        <v>145</v>
      </c>
      <c r="M6" s="80" t="n">
        <v>46186</v>
      </c>
      <c r="N6" s="62" t="s">
        <v>146</v>
      </c>
    </row>
    <row r="7" ht="22" customHeight="true">
      <c r="B7" s="59" t="s">
        <v>147</v>
      </c>
      <c r="C7" s="80" t="n">
        <v>46187</v>
      </c>
      <c r="D7" s="60" t="s">
        <v>129</v>
      </c>
      <c r="E7" s="27">
        <f>IFERROR(VLOOKUP($D7,'Registro de equipos'!$B$5:$I$104,2,FALSE),"")</f>
      </c>
      <c r="F7" s="60" t="s">
        <v>67</v>
      </c>
      <c r="G7" s="60" t="s">
        <v>41</v>
      </c>
      <c r="H7" s="60" t="s">
        <v>2</v>
      </c>
      <c r="I7" s="60" t="s">
        <v>106</v>
      </c>
      <c r="J7" s="60" t="s">
        <v>48</v>
      </c>
      <c r="K7" s="27">
        <f>IF($B7="","",IF(OR($C7="",$G7=""),"未判定",IF(AND($J7="完了",$M7&lt;&gt;""),IF(($M7-$C7)&gt;IFERROR(VLOOKUP($G7,'Configuración de opciones'!$B$5:$C$10,2,FALSE),9999),"期限超過","期限内"),IF(TODAY()-$C7&gt;IFERROR(VLOOKUP($G7,'Configuración de opciones'!$B$5:$C$10,2,FALSE),9999),"期限超過","期限内"))))</f>
      </c>
      <c r="L7" s="68" t="n">
        <v>0</v>
      </c>
      <c r="M7" s="80" t="n"/>
      <c r="N7" s="62" t="s">
        <v>148</v>
      </c>
    </row>
    <row r="8" ht="22" customHeight="true">
      <c r="B8" s="59" t="n"/>
      <c r="C8" s="80" t="n"/>
      <c r="D8" s="60" t="n"/>
      <c r="E8" s="27">
        <f>IFERROR(VLOOKUP($D8,'Registro de equipos'!$B$5:$I$104,2,FALSE),"")</f>
      </c>
      <c r="F8" s="60" t="n"/>
      <c r="G8" s="60" t="n"/>
      <c r="H8" s="60" t="n"/>
      <c r="I8" s="60" t="n"/>
      <c r="J8" s="60" t="n"/>
      <c r="K8" s="27">
        <f>IF($B8="","",IF(OR($C8="",$G8=""),"未判定",IF(AND($J8="完了",$M8&lt;&gt;""),IF(($M8-$C8)&gt;IFERROR(VLOOKUP($G8,'Configuración de opciones'!$B$5:$C$10,2,FALSE),9999),"期限超過","期限内"),IF(TODAY()-$C8&gt;IFERROR(VLOOKUP($G8,'Configuración de opciones'!$B$5:$C$10,2,FALSE),9999),"期限超過","期限内"))))</f>
      </c>
      <c r="L8" s="68" t="n"/>
      <c r="M8" s="80" t="n"/>
      <c r="N8" s="62" t="n"/>
    </row>
    <row r="9" ht="22" customHeight="true">
      <c r="B9" s="59" t="n"/>
      <c r="C9" s="80" t="n"/>
      <c r="D9" s="60" t="n"/>
      <c r="E9" s="27">
        <f>IFERROR(VLOOKUP($D9,'Registro de equipos'!$B$5:$I$104,2,FALSE),"")</f>
      </c>
      <c r="F9" s="60" t="n"/>
      <c r="G9" s="60" t="n"/>
      <c r="H9" s="60" t="n"/>
      <c r="I9" s="60" t="n"/>
      <c r="J9" s="60" t="n"/>
      <c r="K9" s="27">
        <f>IF($B9="","",IF(OR($C9="",$G9=""),"未判定",IF(AND($J9="完了",$M9&lt;&gt;""),IF(($M9-$C9)&gt;IFERROR(VLOOKUP($G9,'Configuración de opciones'!$B$5:$C$10,2,FALSE),9999),"期限超過","期限内"),IF(TODAY()-$C9&gt;IFERROR(VLOOKUP($G9,'Configuración de opciones'!$B$5:$C$10,2,FALSE),9999),"期限超過","期限内"))))</f>
      </c>
      <c r="L9" s="68" t="n"/>
      <c r="M9" s="80" t="n"/>
      <c r="N9" s="62" t="n"/>
    </row>
    <row r="10" ht="22" customHeight="true">
      <c r="B10" s="59" t="n"/>
      <c r="C10" s="80" t="n"/>
      <c r="D10" s="60" t="n"/>
      <c r="E10" s="27">
        <f>IFERROR(VLOOKUP($D10,'Registro de equipos'!$B$5:$I$104,2,FALSE),"")</f>
      </c>
      <c r="F10" s="60" t="n"/>
      <c r="G10" s="60" t="n"/>
      <c r="H10" s="60" t="n"/>
      <c r="I10" s="60" t="n"/>
      <c r="J10" s="60" t="n"/>
      <c r="K10" s="27">
        <f>IF($B10="","",IF(OR($C10="",$G10=""),"未判定",IF(AND($J10="完了",$M10&lt;&gt;""),IF(($M10-$C10)&gt;IFERROR(VLOOKUP($G10,'Configuración de opciones'!$B$5:$C$10,2,FALSE),9999),"期限超過","期限内"),IF(TODAY()-$C10&gt;IFERROR(VLOOKUP($G10,'Configuración de opciones'!$B$5:$C$10,2,FALSE),9999),"期限超過","期限内"))))</f>
      </c>
      <c r="L10" s="68" t="n"/>
      <c r="M10" s="80" t="n"/>
      <c r="N10" s="62" t="n"/>
    </row>
    <row r="11" ht="22" customHeight="true">
      <c r="B11" s="59" t="n"/>
      <c r="C11" s="80" t="n"/>
      <c r="D11" s="60" t="n"/>
      <c r="E11" s="27">
        <f>IFERROR(VLOOKUP($D11,'Registro de equipos'!$B$5:$I$104,2,FALSE),"")</f>
      </c>
      <c r="F11" s="60" t="n"/>
      <c r="G11" s="60" t="n"/>
      <c r="H11" s="60" t="n"/>
      <c r="I11" s="60" t="n"/>
      <c r="J11" s="60" t="n"/>
      <c r="K11" s="27">
        <f>IF($B11="","",IF(OR($C11="",$G11=""),"未判定",IF(AND($J11="完了",$M11&lt;&gt;""),IF(($M11-$C11)&gt;IFERROR(VLOOKUP($G11,'Configuración de opciones'!$B$5:$C$10,2,FALSE),9999),"期限超過","期限内"),IF(TODAY()-$C11&gt;IFERROR(VLOOKUP($G11,'Configuración de opciones'!$B$5:$C$10,2,FALSE),9999),"期限超過","期限内"))))</f>
      </c>
      <c r="L11" s="68" t="n"/>
      <c r="M11" s="80" t="n"/>
      <c r="N11" s="62" t="n"/>
    </row>
    <row r="12" ht="22" customHeight="true">
      <c r="B12" s="59" t="n"/>
      <c r="C12" s="80" t="n"/>
      <c r="D12" s="60" t="n"/>
      <c r="E12" s="27">
        <f>IFERROR(VLOOKUP($D12,'Registro de equipos'!$B$5:$I$104,2,FALSE),"")</f>
      </c>
      <c r="F12" s="60" t="n"/>
      <c r="G12" s="60" t="n"/>
      <c r="H12" s="60" t="n"/>
      <c r="I12" s="60" t="n"/>
      <c r="J12" s="60" t="n"/>
      <c r="K12" s="27">
        <f>IF($B12="","",IF(OR($C12="",$G12=""),"未判定",IF(AND($J12="完了",$M12&lt;&gt;""),IF(($M12-$C12)&gt;IFERROR(VLOOKUP($G12,'Configuración de opciones'!$B$5:$C$10,2,FALSE),9999),"期限超過","期限内"),IF(TODAY()-$C12&gt;IFERROR(VLOOKUP($G12,'Configuración de opciones'!$B$5:$C$10,2,FALSE),9999),"期限超過","期限内"))))</f>
      </c>
      <c r="L12" s="68" t="n"/>
      <c r="M12" s="80" t="n"/>
      <c r="N12" s="62" t="n"/>
    </row>
    <row r="13" ht="22" customHeight="true">
      <c r="B13" s="59" t="n"/>
      <c r="C13" s="80" t="n"/>
      <c r="D13" s="60" t="n"/>
      <c r="E13" s="27">
        <f>IFERROR(VLOOKUP($D13,'Registro de equipos'!$B$5:$I$104,2,FALSE),"")</f>
      </c>
      <c r="F13" s="60" t="n"/>
      <c r="G13" s="60" t="n"/>
      <c r="H13" s="60" t="n"/>
      <c r="I13" s="60" t="n"/>
      <c r="J13" s="60" t="n"/>
      <c r="K13" s="27">
        <f>IF($B13="","",IF(OR($C13="",$G13=""),"未判定",IF(AND($J13="完了",$M13&lt;&gt;""),IF(($M13-$C13)&gt;IFERROR(VLOOKUP($G13,'Configuración de opciones'!$B$5:$C$10,2,FALSE),9999),"期限超過","期限内"),IF(TODAY()-$C13&gt;IFERROR(VLOOKUP($G13,'Configuración de opciones'!$B$5:$C$10,2,FALSE),9999),"期限超過","期限内"))))</f>
      </c>
      <c r="L13" s="68" t="n"/>
      <c r="M13" s="80" t="n"/>
      <c r="N13" s="62" t="n"/>
    </row>
    <row r="14" ht="22" customHeight="true">
      <c r="B14" s="59" t="n"/>
      <c r="C14" s="80" t="n"/>
      <c r="D14" s="60" t="n"/>
      <c r="E14" s="27">
        <f>IFERROR(VLOOKUP($D14,'Registro de equipos'!$B$5:$I$104,2,FALSE),"")</f>
      </c>
      <c r="F14" s="60" t="n"/>
      <c r="G14" s="60" t="n"/>
      <c r="H14" s="60" t="n"/>
      <c r="I14" s="60" t="n"/>
      <c r="J14" s="60" t="n"/>
      <c r="K14" s="27">
        <f>IF($B14="","",IF(OR($C14="",$G14=""),"未判定",IF(AND($J14="完了",$M14&lt;&gt;""),IF(($M14-$C14)&gt;IFERROR(VLOOKUP($G14,'Configuración de opciones'!$B$5:$C$10,2,FALSE),9999),"期限超過","期限内"),IF(TODAY()-$C14&gt;IFERROR(VLOOKUP($G14,'Configuración de opciones'!$B$5:$C$10,2,FALSE),9999),"期限超過","期限内"))))</f>
      </c>
      <c r="L14" s="68" t="n"/>
      <c r="M14" s="80" t="n"/>
      <c r="N14" s="62" t="n"/>
    </row>
    <row r="15" ht="22" customHeight="true">
      <c r="B15" s="59" t="n"/>
      <c r="C15" s="80" t="n"/>
      <c r="D15" s="60" t="n"/>
      <c r="E15" s="27">
        <f>IFERROR(VLOOKUP($D15,'Registro de equipos'!$B$5:$I$104,2,FALSE),"")</f>
      </c>
      <c r="F15" s="60" t="n"/>
      <c r="G15" s="60" t="n"/>
      <c r="H15" s="60" t="n"/>
      <c r="I15" s="60" t="n"/>
      <c r="J15" s="60" t="n"/>
      <c r="K15" s="27">
        <f>IF($B15="","",IF(OR($C15="",$G15=""),"未判定",IF(AND($J15="完了",$M15&lt;&gt;""),IF(($M15-$C15)&gt;IFERROR(VLOOKUP($G15,'Configuración de opciones'!$B$5:$C$10,2,FALSE),9999),"期限超過","期限内"),IF(TODAY()-$C15&gt;IFERROR(VLOOKUP($G15,'Configuración de opciones'!$B$5:$C$10,2,FALSE),9999),"期限超過","期限内"))))</f>
      </c>
      <c r="L15" s="68" t="n"/>
      <c r="M15" s="80" t="n"/>
      <c r="N15" s="62" t="n"/>
    </row>
    <row r="16" ht="22" customHeight="true">
      <c r="B16" s="59" t="n"/>
      <c r="C16" s="80" t="n"/>
      <c r="D16" s="60" t="n"/>
      <c r="E16" s="27">
        <f>IFERROR(VLOOKUP($D16,'Registro de equipos'!$B$5:$I$104,2,FALSE),"")</f>
      </c>
      <c r="F16" s="60" t="n"/>
      <c r="G16" s="60" t="n"/>
      <c r="H16" s="60" t="n"/>
      <c r="I16" s="60" t="n"/>
      <c r="J16" s="60" t="n"/>
      <c r="K16" s="27">
        <f>IF($B16="","",IF(OR($C16="",$G16=""),"未判定",IF(AND($J16="完了",$M16&lt;&gt;""),IF(($M16-$C16)&gt;IFERROR(VLOOKUP($G16,'Configuración de opciones'!$B$5:$C$10,2,FALSE),9999),"期限超過","期限内"),IF(TODAY()-$C16&gt;IFERROR(VLOOKUP($G16,'Configuración de opciones'!$B$5:$C$10,2,FALSE),9999),"期限超過","期限内"))))</f>
      </c>
      <c r="L16" s="68" t="n"/>
      <c r="M16" s="80" t="n"/>
      <c r="N16" s="62" t="n"/>
    </row>
    <row r="17" ht="22" customHeight="true">
      <c r="B17" s="59" t="n"/>
      <c r="C17" s="80" t="n"/>
      <c r="D17" s="60" t="n"/>
      <c r="E17" s="27">
        <f>IFERROR(VLOOKUP($D17,'Registro de equipos'!$B$5:$I$104,2,FALSE),"")</f>
      </c>
      <c r="F17" s="60" t="n"/>
      <c r="G17" s="60" t="n"/>
      <c r="H17" s="60" t="n"/>
      <c r="I17" s="60" t="n"/>
      <c r="J17" s="60" t="n"/>
      <c r="K17" s="27">
        <f>IF($B17="","",IF(OR($C17="",$G17=""),"未判定",IF(AND($J17="完了",$M17&lt;&gt;""),IF(($M17-$C17)&gt;IFERROR(VLOOKUP($G17,'Configuración de opciones'!$B$5:$C$10,2,FALSE),9999),"期限超過","期限内"),IF(TODAY()-$C17&gt;IFERROR(VLOOKUP($G17,'Configuración de opciones'!$B$5:$C$10,2,FALSE),9999),"期限超過","期限内"))))</f>
      </c>
      <c r="L17" s="68" t="n"/>
      <c r="M17" s="80" t="n"/>
      <c r="N17" s="62" t="n"/>
    </row>
    <row r="18" ht="22" customHeight="true">
      <c r="B18" s="59" t="n"/>
      <c r="C18" s="80" t="n"/>
      <c r="D18" s="60" t="n"/>
      <c r="E18" s="27">
        <f>IFERROR(VLOOKUP($D18,'Registro de equipos'!$B$5:$I$104,2,FALSE),"")</f>
      </c>
      <c r="F18" s="60" t="n"/>
      <c r="G18" s="60" t="n"/>
      <c r="H18" s="60" t="n"/>
      <c r="I18" s="60" t="n"/>
      <c r="J18" s="60" t="n"/>
      <c r="K18" s="27">
        <f>IF($B18="","",IF(OR($C18="",$G18=""),"未判定",IF(AND($J18="完了",$M18&lt;&gt;""),IF(($M18-$C18)&gt;IFERROR(VLOOKUP($G18,'Configuración de opciones'!$B$5:$C$10,2,FALSE),9999),"期限超過","期限内"),IF(TODAY()-$C18&gt;IFERROR(VLOOKUP($G18,'Configuración de opciones'!$B$5:$C$10,2,FALSE),9999),"期限超過","期限内"))))</f>
      </c>
      <c r="L18" s="68" t="n"/>
      <c r="M18" s="80" t="n"/>
      <c r="N18" s="62" t="n"/>
    </row>
    <row r="19" ht="22" customHeight="true">
      <c r="B19" s="59" t="n"/>
      <c r="C19" s="80" t="n"/>
      <c r="D19" s="60" t="n"/>
      <c r="E19" s="27">
        <f>IFERROR(VLOOKUP($D19,'Registro de equipos'!$B$5:$I$104,2,FALSE),"")</f>
      </c>
      <c r="F19" s="60" t="n"/>
      <c r="G19" s="60" t="n"/>
      <c r="H19" s="60" t="n"/>
      <c r="I19" s="60" t="n"/>
      <c r="J19" s="60" t="n"/>
      <c r="K19" s="27">
        <f>IF($B19="","",IF(OR($C19="",$G19=""),"未判定",IF(AND($J19="完了",$M19&lt;&gt;""),IF(($M19-$C19)&gt;IFERROR(VLOOKUP($G19,'Configuración de opciones'!$B$5:$C$10,2,FALSE),9999),"期限超過","期限内"),IF(TODAY()-$C19&gt;IFERROR(VLOOKUP($G19,'Configuración de opciones'!$B$5:$C$10,2,FALSE),9999),"期限超過","期限内"))))</f>
      </c>
      <c r="L19" s="68" t="n"/>
      <c r="M19" s="80" t="n"/>
      <c r="N19" s="62" t="n"/>
    </row>
    <row r="20" ht="22" customHeight="true">
      <c r="B20" s="59" t="n"/>
      <c r="C20" s="80" t="n"/>
      <c r="D20" s="60" t="n"/>
      <c r="E20" s="27">
        <f>IFERROR(VLOOKUP($D20,'Registro de equipos'!$B$5:$I$104,2,FALSE),"")</f>
      </c>
      <c r="F20" s="60" t="n"/>
      <c r="G20" s="60" t="n"/>
      <c r="H20" s="60" t="n"/>
      <c r="I20" s="60" t="n"/>
      <c r="J20" s="60" t="n"/>
      <c r="K20" s="27">
        <f>IF($B20="","",IF(OR($C20="",$G20=""),"未判定",IF(AND($J20="完了",$M20&lt;&gt;""),IF(($M20-$C20)&gt;IFERROR(VLOOKUP($G20,'Configuración de opciones'!$B$5:$C$10,2,FALSE),9999),"期限超過","期限内"),IF(TODAY()-$C20&gt;IFERROR(VLOOKUP($G20,'Configuración de opciones'!$B$5:$C$10,2,FALSE),9999),"期限超過","期限内"))))</f>
      </c>
      <c r="L20" s="68" t="n"/>
      <c r="M20" s="80" t="n"/>
      <c r="N20" s="62" t="n"/>
    </row>
    <row r="21" ht="22" customHeight="true">
      <c r="B21" s="59" t="n"/>
      <c r="C21" s="80" t="n"/>
      <c r="D21" s="60" t="n"/>
      <c r="E21" s="27">
        <f>IFERROR(VLOOKUP($D21,'Registro de equipos'!$B$5:$I$104,2,FALSE),"")</f>
      </c>
      <c r="F21" s="60" t="n"/>
      <c r="G21" s="60" t="n"/>
      <c r="H21" s="60" t="n"/>
      <c r="I21" s="60" t="n"/>
      <c r="J21" s="60" t="n"/>
      <c r="K21" s="27">
        <f>IF($B21="","",IF(OR($C21="",$G21=""),"未判定",IF(AND($J21="完了",$M21&lt;&gt;""),IF(($M21-$C21)&gt;IFERROR(VLOOKUP($G21,'Configuración de opciones'!$B$5:$C$10,2,FALSE),9999),"期限超過","期限内"),IF(TODAY()-$C21&gt;IFERROR(VLOOKUP($G21,'Configuración de opciones'!$B$5:$C$10,2,FALSE),9999),"期限超過","期限内"))))</f>
      </c>
      <c r="L21" s="68" t="n"/>
      <c r="M21" s="80" t="n"/>
      <c r="N21" s="62" t="n"/>
    </row>
    <row r="22" ht="22" customHeight="true">
      <c r="B22" s="59" t="n"/>
      <c r="C22" s="80" t="n"/>
      <c r="D22" s="60" t="n"/>
      <c r="E22" s="27">
        <f>IFERROR(VLOOKUP($D22,'Registro de equipos'!$B$5:$I$104,2,FALSE),"")</f>
      </c>
      <c r="F22" s="60" t="n"/>
      <c r="G22" s="60" t="n"/>
      <c r="H22" s="60" t="n"/>
      <c r="I22" s="60" t="n"/>
      <c r="J22" s="60" t="n"/>
      <c r="K22" s="27">
        <f>IF($B22="","",IF(OR($C22="",$G22=""),"未判定",IF(AND($J22="完了",$M22&lt;&gt;""),IF(($M22-$C22)&gt;IFERROR(VLOOKUP($G22,'Configuración de opciones'!$B$5:$C$10,2,FALSE),9999),"期限超過","期限内"),IF(TODAY()-$C22&gt;IFERROR(VLOOKUP($G22,'Configuración de opciones'!$B$5:$C$10,2,FALSE),9999),"期限超過","期限内"))))</f>
      </c>
      <c r="L22" s="68" t="n"/>
      <c r="M22" s="80" t="n"/>
      <c r="N22" s="62" t="n"/>
    </row>
    <row r="23" ht="22" customHeight="true">
      <c r="B23" s="59" t="n"/>
      <c r="C23" s="80" t="n"/>
      <c r="D23" s="60" t="n"/>
      <c r="E23" s="27">
        <f>IFERROR(VLOOKUP($D23,'Registro de equipos'!$B$5:$I$104,2,FALSE),"")</f>
      </c>
      <c r="F23" s="60" t="n"/>
      <c r="G23" s="60" t="n"/>
      <c r="H23" s="60" t="n"/>
      <c r="I23" s="60" t="n"/>
      <c r="J23" s="60" t="n"/>
      <c r="K23" s="27">
        <f>IF($B23="","",IF(OR($C23="",$G23=""),"未判定",IF(AND($J23="完了",$M23&lt;&gt;""),IF(($M23-$C23)&gt;IFERROR(VLOOKUP($G23,'Configuración de opciones'!$B$5:$C$10,2,FALSE),9999),"期限超過","期限内"),IF(TODAY()-$C23&gt;IFERROR(VLOOKUP($G23,'Configuración de opciones'!$B$5:$C$10,2,FALSE),9999),"期限超過","期限内"))))</f>
      </c>
      <c r="L23" s="68" t="n"/>
      <c r="M23" s="80" t="n"/>
      <c r="N23" s="62" t="n"/>
    </row>
    <row r="24" ht="22" customHeight="true">
      <c r="B24" s="59" t="n"/>
      <c r="C24" s="80" t="n"/>
      <c r="D24" s="60" t="n"/>
      <c r="E24" s="27">
        <f>IFERROR(VLOOKUP($D24,'Registro de equipos'!$B$5:$I$104,2,FALSE),"")</f>
      </c>
      <c r="F24" s="60" t="n"/>
      <c r="G24" s="60" t="n"/>
      <c r="H24" s="60" t="n"/>
      <c r="I24" s="60" t="n"/>
      <c r="J24" s="60" t="n"/>
      <c r="K24" s="27">
        <f>IF($B24="","",IF(OR($C24="",$G24=""),"未判定",IF(AND($J24="完了",$M24&lt;&gt;""),IF(($M24-$C24)&gt;IFERROR(VLOOKUP($G24,'Configuración de opciones'!$B$5:$C$10,2,FALSE),9999),"期限超過","期限内"),IF(TODAY()-$C24&gt;IFERROR(VLOOKUP($G24,'Configuración de opciones'!$B$5:$C$10,2,FALSE),9999),"期限超過","期限内"))))</f>
      </c>
      <c r="L24" s="68" t="n"/>
      <c r="M24" s="80" t="n"/>
      <c r="N24" s="62" t="n"/>
    </row>
    <row r="25" ht="22" customHeight="true">
      <c r="B25" s="59" t="n"/>
      <c r="C25" s="80" t="n"/>
      <c r="D25" s="60" t="n"/>
      <c r="E25" s="27">
        <f>IFERROR(VLOOKUP($D25,'Registro de equipos'!$B$5:$I$104,2,FALSE),"")</f>
      </c>
      <c r="F25" s="60" t="n"/>
      <c r="G25" s="60" t="n"/>
      <c r="H25" s="60" t="n"/>
      <c r="I25" s="60" t="n"/>
      <c r="J25" s="60" t="n"/>
      <c r="K25" s="27">
        <f>IF($B25="","",IF(OR($C25="",$G25=""),"未判定",IF(AND($J25="完了",$M25&lt;&gt;""),IF(($M25-$C25)&gt;IFERROR(VLOOKUP($G25,'Configuración de opciones'!$B$5:$C$10,2,FALSE),9999),"期限超過","期限内"),IF(TODAY()-$C25&gt;IFERROR(VLOOKUP($G25,'Configuración de opciones'!$B$5:$C$10,2,FALSE),9999),"期限超過","期限内"))))</f>
      </c>
      <c r="L25" s="68" t="n"/>
      <c r="M25" s="80" t="n"/>
      <c r="N25" s="62" t="n"/>
    </row>
    <row r="26" ht="22" customHeight="true">
      <c r="B26" s="59" t="n"/>
      <c r="C26" s="80" t="n"/>
      <c r="D26" s="60" t="n"/>
      <c r="E26" s="27">
        <f>IFERROR(VLOOKUP($D26,'Registro de equipos'!$B$5:$I$104,2,FALSE),"")</f>
      </c>
      <c r="F26" s="60" t="n"/>
      <c r="G26" s="60" t="n"/>
      <c r="H26" s="60" t="n"/>
      <c r="I26" s="60" t="n"/>
      <c r="J26" s="60" t="n"/>
      <c r="K26" s="27">
        <f>IF($B26="","",IF(OR($C26="",$G26=""),"未判定",IF(AND($J26="完了",$M26&lt;&gt;""),IF(($M26-$C26)&gt;IFERROR(VLOOKUP($G26,'Configuración de opciones'!$B$5:$C$10,2,FALSE),9999),"期限超過","期限内"),IF(TODAY()-$C26&gt;IFERROR(VLOOKUP($G26,'Configuración de opciones'!$B$5:$C$10,2,FALSE),9999),"期限超過","期限内"))))</f>
      </c>
      <c r="L26" s="68" t="n"/>
      <c r="M26" s="80" t="n"/>
      <c r="N26" s="62" t="n"/>
    </row>
    <row r="27" ht="22" customHeight="true">
      <c r="B27" s="59" t="n"/>
      <c r="C27" s="80" t="n"/>
      <c r="D27" s="60" t="n"/>
      <c r="E27" s="27">
        <f>IFERROR(VLOOKUP($D27,'Registro de equipos'!$B$5:$I$104,2,FALSE),"")</f>
      </c>
      <c r="F27" s="60" t="n"/>
      <c r="G27" s="60" t="n"/>
      <c r="H27" s="60" t="n"/>
      <c r="I27" s="60" t="n"/>
      <c r="J27" s="60" t="n"/>
      <c r="K27" s="27">
        <f>IF($B27="","",IF(OR($C27="",$G27=""),"未判定",IF(AND($J27="完了",$M27&lt;&gt;""),IF(($M27-$C27)&gt;IFERROR(VLOOKUP($G27,'Configuración de opciones'!$B$5:$C$10,2,FALSE),9999),"期限超過","期限内"),IF(TODAY()-$C27&gt;IFERROR(VLOOKUP($G27,'Configuración de opciones'!$B$5:$C$10,2,FALSE),9999),"期限超過","期限内"))))</f>
      </c>
      <c r="L27" s="68" t="n"/>
      <c r="M27" s="80" t="n"/>
      <c r="N27" s="62" t="n"/>
    </row>
    <row r="28" ht="22" customHeight="true">
      <c r="B28" s="59" t="n"/>
      <c r="C28" s="80" t="n"/>
      <c r="D28" s="60" t="n"/>
      <c r="E28" s="27">
        <f>IFERROR(VLOOKUP($D28,'Registro de equipos'!$B$5:$I$104,2,FALSE),"")</f>
      </c>
      <c r="F28" s="60" t="n"/>
      <c r="G28" s="60" t="n"/>
      <c r="H28" s="60" t="n"/>
      <c r="I28" s="60" t="n"/>
      <c r="J28" s="60" t="n"/>
      <c r="K28" s="27">
        <f>IF($B28="","",IF(OR($C28="",$G28=""),"未判定",IF(AND($J28="完了",$M28&lt;&gt;""),IF(($M28-$C28)&gt;IFERROR(VLOOKUP($G28,'Configuración de opciones'!$B$5:$C$10,2,FALSE),9999),"期限超過","期限内"),IF(TODAY()-$C28&gt;IFERROR(VLOOKUP($G28,'Configuración de opciones'!$B$5:$C$10,2,FALSE),9999),"期限超過","期限内"))))</f>
      </c>
      <c r="L28" s="68" t="n"/>
      <c r="M28" s="80" t="n"/>
      <c r="N28" s="62" t="n"/>
    </row>
    <row r="29" ht="22" customHeight="true">
      <c r="B29" s="59" t="n"/>
      <c r="C29" s="80" t="n"/>
      <c r="D29" s="60" t="n"/>
      <c r="E29" s="27">
        <f>IFERROR(VLOOKUP($D29,'Registro de equipos'!$B$5:$I$104,2,FALSE),"")</f>
      </c>
      <c r="F29" s="60" t="n"/>
      <c r="G29" s="60" t="n"/>
      <c r="H29" s="60" t="n"/>
      <c r="I29" s="60" t="n"/>
      <c r="J29" s="60" t="n"/>
      <c r="K29" s="27">
        <f>IF($B29="","",IF(OR($C29="",$G29=""),"未判定",IF(AND($J29="完了",$M29&lt;&gt;""),IF(($M29-$C29)&gt;IFERROR(VLOOKUP($G29,'Configuración de opciones'!$B$5:$C$10,2,FALSE),9999),"期限超過","期限内"),IF(TODAY()-$C29&gt;IFERROR(VLOOKUP($G29,'Configuración de opciones'!$B$5:$C$10,2,FALSE),9999),"期限超過","期限内"))))</f>
      </c>
      <c r="L29" s="68" t="n"/>
      <c r="M29" s="80" t="n"/>
      <c r="N29" s="62" t="n"/>
    </row>
    <row r="30" ht="22" customHeight="true">
      <c r="B30" s="59" t="n"/>
      <c r="C30" s="80" t="n"/>
      <c r="D30" s="60" t="n"/>
      <c r="E30" s="27">
        <f>IFERROR(VLOOKUP($D30,'Registro de equipos'!$B$5:$I$104,2,FALSE),"")</f>
      </c>
      <c r="F30" s="60" t="n"/>
      <c r="G30" s="60" t="n"/>
      <c r="H30" s="60" t="n"/>
      <c r="I30" s="60" t="n"/>
      <c r="J30" s="60" t="n"/>
      <c r="K30" s="27">
        <f>IF($B30="","",IF(OR($C30="",$G30=""),"未判定",IF(AND($J30="完了",$M30&lt;&gt;""),IF(($M30-$C30)&gt;IFERROR(VLOOKUP($G30,'Configuración de opciones'!$B$5:$C$10,2,FALSE),9999),"期限超過","期限内"),IF(TODAY()-$C30&gt;IFERROR(VLOOKUP($G30,'Configuración de opciones'!$B$5:$C$10,2,FALSE),9999),"期限超過","期限内"))))</f>
      </c>
      <c r="L30" s="68" t="n"/>
      <c r="M30" s="80" t="n"/>
      <c r="N30" s="62" t="n"/>
    </row>
    <row r="31" ht="22" customHeight="true">
      <c r="B31" s="59" t="n"/>
      <c r="C31" s="80" t="n"/>
      <c r="D31" s="60" t="n"/>
      <c r="E31" s="27">
        <f>IFERROR(VLOOKUP($D31,'Registro de equipos'!$B$5:$I$104,2,FALSE),"")</f>
      </c>
      <c r="F31" s="60" t="n"/>
      <c r="G31" s="60" t="n"/>
      <c r="H31" s="60" t="n"/>
      <c r="I31" s="60" t="n"/>
      <c r="J31" s="60" t="n"/>
      <c r="K31" s="27">
        <f>IF($B31="","",IF(OR($C31="",$G31=""),"未判定",IF(AND($J31="完了",$M31&lt;&gt;""),IF(($M31-$C31)&gt;IFERROR(VLOOKUP($G31,'Configuración de opciones'!$B$5:$C$10,2,FALSE),9999),"期限超過","期限内"),IF(TODAY()-$C31&gt;IFERROR(VLOOKUP($G31,'Configuración de opciones'!$B$5:$C$10,2,FALSE),9999),"期限超過","期限内"))))</f>
      </c>
      <c r="L31" s="68" t="n"/>
      <c r="M31" s="80" t="n"/>
      <c r="N31" s="62" t="n"/>
    </row>
    <row r="32" ht="22" customHeight="true">
      <c r="B32" s="59" t="n"/>
      <c r="C32" s="80" t="n"/>
      <c r="D32" s="60" t="n"/>
      <c r="E32" s="27">
        <f>IFERROR(VLOOKUP($D32,'Registro de equipos'!$B$5:$I$104,2,FALSE),"")</f>
      </c>
      <c r="F32" s="60" t="n"/>
      <c r="G32" s="60" t="n"/>
      <c r="H32" s="60" t="n"/>
      <c r="I32" s="60" t="n"/>
      <c r="J32" s="60" t="n"/>
      <c r="K32" s="27">
        <f>IF($B32="","",IF(OR($C32="",$G32=""),"未判定",IF(AND($J32="完了",$M32&lt;&gt;""),IF(($M32-$C32)&gt;IFERROR(VLOOKUP($G32,'Configuración de opciones'!$B$5:$C$10,2,FALSE),9999),"期限超過","期限内"),IF(TODAY()-$C32&gt;IFERROR(VLOOKUP($G32,'Configuración de opciones'!$B$5:$C$10,2,FALSE),9999),"期限超過","期限内"))))</f>
      </c>
      <c r="L32" s="68" t="n"/>
      <c r="M32" s="80" t="n"/>
      <c r="N32" s="62" t="n"/>
    </row>
    <row r="33" ht="22" customHeight="true">
      <c r="B33" s="59" t="n"/>
      <c r="C33" s="80" t="n"/>
      <c r="D33" s="60" t="n"/>
      <c r="E33" s="27">
        <f>IFERROR(VLOOKUP($D33,'Registro de equipos'!$B$5:$I$104,2,FALSE),"")</f>
      </c>
      <c r="F33" s="60" t="n"/>
      <c r="G33" s="60" t="n"/>
      <c r="H33" s="60" t="n"/>
      <c r="I33" s="60" t="n"/>
      <c r="J33" s="60" t="n"/>
      <c r="K33" s="27">
        <f>IF($B33="","",IF(OR($C33="",$G33=""),"未判定",IF(AND($J33="完了",$M33&lt;&gt;""),IF(($M33-$C33)&gt;IFERROR(VLOOKUP($G33,'Configuración de opciones'!$B$5:$C$10,2,FALSE),9999),"期限超過","期限内"),IF(TODAY()-$C33&gt;IFERROR(VLOOKUP($G33,'Configuración de opciones'!$B$5:$C$10,2,FALSE),9999),"期限超過","期限内"))))</f>
      </c>
      <c r="L33" s="68" t="n"/>
      <c r="M33" s="80" t="n"/>
      <c r="N33" s="62" t="n"/>
    </row>
    <row r="34" ht="22" customHeight="true">
      <c r="B34" s="59" t="n"/>
      <c r="C34" s="80" t="n"/>
      <c r="D34" s="60" t="n"/>
      <c r="E34" s="27">
        <f>IFERROR(VLOOKUP($D34,'Registro de equipos'!$B$5:$I$104,2,FALSE),"")</f>
      </c>
      <c r="F34" s="60" t="n"/>
      <c r="G34" s="60" t="n"/>
      <c r="H34" s="60" t="n"/>
      <c r="I34" s="60" t="n"/>
      <c r="J34" s="60" t="n"/>
      <c r="K34" s="27">
        <f>IF($B34="","",IF(OR($C34="",$G34=""),"未判定",IF(AND($J34="完了",$M34&lt;&gt;""),IF(($M34-$C34)&gt;IFERROR(VLOOKUP($G34,'Configuración de opciones'!$B$5:$C$10,2,FALSE),9999),"期限超過","期限内"),IF(TODAY()-$C34&gt;IFERROR(VLOOKUP($G34,'Configuración de opciones'!$B$5:$C$10,2,FALSE),9999),"期限超過","期限内"))))</f>
      </c>
      <c r="L34" s="68" t="n"/>
      <c r="M34" s="80" t="n"/>
      <c r="N34" s="62" t="n"/>
    </row>
    <row r="35" ht="22" customHeight="true">
      <c r="B35" s="59" t="n"/>
      <c r="C35" s="80" t="n"/>
      <c r="D35" s="60" t="n"/>
      <c r="E35" s="27">
        <f>IFERROR(VLOOKUP($D35,'Registro de equipos'!$B$5:$I$104,2,FALSE),"")</f>
      </c>
      <c r="F35" s="60" t="n"/>
      <c r="G35" s="60" t="n"/>
      <c r="H35" s="60" t="n"/>
      <c r="I35" s="60" t="n"/>
      <c r="J35" s="60" t="n"/>
      <c r="K35" s="27">
        <f>IF($B35="","",IF(OR($C35="",$G35=""),"未判定",IF(AND($J35="完了",$M35&lt;&gt;""),IF(($M35-$C35)&gt;IFERROR(VLOOKUP($G35,'Configuración de opciones'!$B$5:$C$10,2,FALSE),9999),"期限超過","期限内"),IF(TODAY()-$C35&gt;IFERROR(VLOOKUP($G35,'Configuración de opciones'!$B$5:$C$10,2,FALSE),9999),"期限超過","期限内"))))</f>
      </c>
      <c r="L35" s="68" t="n"/>
      <c r="M35" s="80" t="n"/>
      <c r="N35" s="62" t="n"/>
    </row>
    <row r="36" ht="22" customHeight="true">
      <c r="B36" s="59" t="n"/>
      <c r="C36" s="80" t="n"/>
      <c r="D36" s="60" t="n"/>
      <c r="E36" s="27">
        <f>IFERROR(VLOOKUP($D36,'Registro de equipos'!$B$5:$I$104,2,FALSE),"")</f>
      </c>
      <c r="F36" s="60" t="n"/>
      <c r="G36" s="60" t="n"/>
      <c r="H36" s="60" t="n"/>
      <c r="I36" s="60" t="n"/>
      <c r="J36" s="60" t="n"/>
      <c r="K36" s="27">
        <f>IF($B36="","",IF(OR($C36="",$G36=""),"未判定",IF(AND($J36="完了",$M36&lt;&gt;""),IF(($M36-$C36)&gt;IFERROR(VLOOKUP($G36,'Configuración de opciones'!$B$5:$C$10,2,FALSE),9999),"期限超過","期限内"),IF(TODAY()-$C36&gt;IFERROR(VLOOKUP($G36,'Configuración de opciones'!$B$5:$C$10,2,FALSE),9999),"期限超過","期限内"))))</f>
      </c>
      <c r="L36" s="68" t="n"/>
      <c r="M36" s="80" t="n"/>
      <c r="N36" s="62" t="n"/>
    </row>
    <row r="37" ht="22" customHeight="true">
      <c r="B37" s="59" t="n"/>
      <c r="C37" s="80" t="n"/>
      <c r="D37" s="60" t="n"/>
      <c r="E37" s="27">
        <f>IFERROR(VLOOKUP($D37,'Registro de equipos'!$B$5:$I$104,2,FALSE),"")</f>
      </c>
      <c r="F37" s="60" t="n"/>
      <c r="G37" s="60" t="n"/>
      <c r="H37" s="60" t="n"/>
      <c r="I37" s="60" t="n"/>
      <c r="J37" s="60" t="n"/>
      <c r="K37" s="27">
        <f>IF($B37="","",IF(OR($C37="",$G37=""),"未判定",IF(AND($J37="完了",$M37&lt;&gt;""),IF(($M37-$C37)&gt;IFERROR(VLOOKUP($G37,'Configuración de opciones'!$B$5:$C$10,2,FALSE),9999),"期限超過","期限内"),IF(TODAY()-$C37&gt;IFERROR(VLOOKUP($G37,'Configuración de opciones'!$B$5:$C$10,2,FALSE),9999),"期限超過","期限内"))))</f>
      </c>
      <c r="L37" s="68" t="n"/>
      <c r="M37" s="80" t="n"/>
      <c r="N37" s="62" t="n"/>
    </row>
    <row r="38" ht="22" customHeight="true">
      <c r="B38" s="59" t="n"/>
      <c r="C38" s="80" t="n"/>
      <c r="D38" s="60" t="n"/>
      <c r="E38" s="27">
        <f>IFERROR(VLOOKUP($D38,'Registro de equipos'!$B$5:$I$104,2,FALSE),"")</f>
      </c>
      <c r="F38" s="60" t="n"/>
      <c r="G38" s="60" t="n"/>
      <c r="H38" s="60" t="n"/>
      <c r="I38" s="60" t="n"/>
      <c r="J38" s="60" t="n"/>
      <c r="K38" s="27">
        <f>IF($B38="","",IF(OR($C38="",$G38=""),"未判定",IF(AND($J38="完了",$M38&lt;&gt;""),IF(($M38-$C38)&gt;IFERROR(VLOOKUP($G38,'Configuración de opciones'!$B$5:$C$10,2,FALSE),9999),"期限超過","期限内"),IF(TODAY()-$C38&gt;IFERROR(VLOOKUP($G38,'Configuración de opciones'!$B$5:$C$10,2,FALSE),9999),"期限超過","期限内"))))</f>
      </c>
      <c r="L38" s="68" t="n"/>
      <c r="M38" s="80" t="n"/>
      <c r="N38" s="62" t="n"/>
    </row>
    <row r="39" ht="22" customHeight="true">
      <c r="B39" s="59" t="n"/>
      <c r="C39" s="80" t="n"/>
      <c r="D39" s="60" t="n"/>
      <c r="E39" s="27">
        <f>IFERROR(VLOOKUP($D39,'Registro de equipos'!$B$5:$I$104,2,FALSE),"")</f>
      </c>
      <c r="F39" s="60" t="n"/>
      <c r="G39" s="60" t="n"/>
      <c r="H39" s="60" t="n"/>
      <c r="I39" s="60" t="n"/>
      <c r="J39" s="60" t="n"/>
      <c r="K39" s="27">
        <f>IF($B39="","",IF(OR($C39="",$G39=""),"未判定",IF(AND($J39="完了",$M39&lt;&gt;""),IF(($M39-$C39)&gt;IFERROR(VLOOKUP($G39,'Configuración de opciones'!$B$5:$C$10,2,FALSE),9999),"期限超過","期限内"),IF(TODAY()-$C39&gt;IFERROR(VLOOKUP($G39,'Configuración de opciones'!$B$5:$C$10,2,FALSE),9999),"期限超過","期限内"))))</f>
      </c>
      <c r="L39" s="68" t="n"/>
      <c r="M39" s="80" t="n"/>
      <c r="N39" s="62" t="n"/>
    </row>
    <row r="40" ht="22" customHeight="true">
      <c r="B40" s="59" t="n"/>
      <c r="C40" s="80" t="n"/>
      <c r="D40" s="60" t="n"/>
      <c r="E40" s="27">
        <f>IFERROR(VLOOKUP($D40,'Registro de equipos'!$B$5:$I$104,2,FALSE),"")</f>
      </c>
      <c r="F40" s="60" t="n"/>
      <c r="G40" s="60" t="n"/>
      <c r="H40" s="60" t="n"/>
      <c r="I40" s="60" t="n"/>
      <c r="J40" s="60" t="n"/>
      <c r="K40" s="27">
        <f>IF($B40="","",IF(OR($C40="",$G40=""),"未判定",IF(AND($J40="完了",$M40&lt;&gt;""),IF(($M40-$C40)&gt;IFERROR(VLOOKUP($G40,'Configuración de opciones'!$B$5:$C$10,2,FALSE),9999),"期限超過","期限内"),IF(TODAY()-$C40&gt;IFERROR(VLOOKUP($G40,'Configuración de opciones'!$B$5:$C$10,2,FALSE),9999),"期限超過","期限内"))))</f>
      </c>
      <c r="L40" s="68" t="n"/>
      <c r="M40" s="80" t="n"/>
      <c r="N40" s="62" t="n"/>
    </row>
    <row r="41" ht="22" customHeight="true">
      <c r="B41" s="59" t="n"/>
      <c r="C41" s="80" t="n"/>
      <c r="D41" s="60" t="n"/>
      <c r="E41" s="27">
        <f>IFERROR(VLOOKUP($D41,'Registro de equipos'!$B$5:$I$104,2,FALSE),"")</f>
      </c>
      <c r="F41" s="60" t="n"/>
      <c r="G41" s="60" t="n"/>
      <c r="H41" s="60" t="n"/>
      <c r="I41" s="60" t="n"/>
      <c r="J41" s="60" t="n"/>
      <c r="K41" s="27">
        <f>IF($B41="","",IF(OR($C41="",$G41=""),"未判定",IF(AND($J41="完了",$M41&lt;&gt;""),IF(($M41-$C41)&gt;IFERROR(VLOOKUP($G41,'Configuración de opciones'!$B$5:$C$10,2,FALSE),9999),"期限超過","期限内"),IF(TODAY()-$C41&gt;IFERROR(VLOOKUP($G41,'Configuración de opciones'!$B$5:$C$10,2,FALSE),9999),"期限超過","期限内"))))</f>
      </c>
      <c r="L41" s="68" t="n"/>
      <c r="M41" s="80" t="n"/>
      <c r="N41" s="62" t="n"/>
    </row>
    <row r="42" ht="22" customHeight="true">
      <c r="B42" s="59" t="n"/>
      <c r="C42" s="80" t="n"/>
      <c r="D42" s="60" t="n"/>
      <c r="E42" s="27">
        <f>IFERROR(VLOOKUP($D42,'Registro de equipos'!$B$5:$I$104,2,FALSE),"")</f>
      </c>
      <c r="F42" s="60" t="n"/>
      <c r="G42" s="60" t="n"/>
      <c r="H42" s="60" t="n"/>
      <c r="I42" s="60" t="n"/>
      <c r="J42" s="60" t="n"/>
      <c r="K42" s="27">
        <f>IF($B42="","",IF(OR($C42="",$G42=""),"未判定",IF(AND($J42="完了",$M42&lt;&gt;""),IF(($M42-$C42)&gt;IFERROR(VLOOKUP($G42,'Configuración de opciones'!$B$5:$C$10,2,FALSE),9999),"期限超過","期限内"),IF(TODAY()-$C42&gt;IFERROR(VLOOKUP($G42,'Configuración de opciones'!$B$5:$C$10,2,FALSE),9999),"期限超過","期限内"))))</f>
      </c>
      <c r="L42" s="68" t="n"/>
      <c r="M42" s="80" t="n"/>
      <c r="N42" s="62" t="n"/>
    </row>
    <row r="43" ht="22" customHeight="true">
      <c r="B43" s="59" t="n"/>
      <c r="C43" s="80" t="n"/>
      <c r="D43" s="60" t="n"/>
      <c r="E43" s="27">
        <f>IFERROR(VLOOKUP($D43,'Registro de equipos'!$B$5:$I$104,2,FALSE),"")</f>
      </c>
      <c r="F43" s="60" t="n"/>
      <c r="G43" s="60" t="n"/>
      <c r="H43" s="60" t="n"/>
      <c r="I43" s="60" t="n"/>
      <c r="J43" s="60" t="n"/>
      <c r="K43" s="27">
        <f>IF($B43="","",IF(OR($C43="",$G43=""),"未判定",IF(AND($J43="完了",$M43&lt;&gt;""),IF(($M43-$C43)&gt;IFERROR(VLOOKUP($G43,'Configuración de opciones'!$B$5:$C$10,2,FALSE),9999),"期限超過","期限内"),IF(TODAY()-$C43&gt;IFERROR(VLOOKUP($G43,'Configuración de opciones'!$B$5:$C$10,2,FALSE),9999),"期限超過","期限内"))))</f>
      </c>
      <c r="L43" s="68" t="n"/>
      <c r="M43" s="80" t="n"/>
      <c r="N43" s="62" t="n"/>
    </row>
    <row r="44" ht="22" customHeight="true">
      <c r="B44" s="59" t="n"/>
      <c r="C44" s="80" t="n"/>
      <c r="D44" s="60" t="n"/>
      <c r="E44" s="27">
        <f>IFERROR(VLOOKUP($D44,'Registro de equipos'!$B$5:$I$104,2,FALSE),"")</f>
      </c>
      <c r="F44" s="60" t="n"/>
      <c r="G44" s="60" t="n"/>
      <c r="H44" s="60" t="n"/>
      <c r="I44" s="60" t="n"/>
      <c r="J44" s="60" t="n"/>
      <c r="K44" s="27">
        <f>IF($B44="","",IF(OR($C44="",$G44=""),"未判定",IF(AND($J44="完了",$M44&lt;&gt;""),IF(($M44-$C44)&gt;IFERROR(VLOOKUP($G44,'Configuración de opciones'!$B$5:$C$10,2,FALSE),9999),"期限超過","期限内"),IF(TODAY()-$C44&gt;IFERROR(VLOOKUP($G44,'Configuración de opciones'!$B$5:$C$10,2,FALSE),9999),"期限超過","期限内"))))</f>
      </c>
      <c r="L44" s="68" t="n"/>
      <c r="M44" s="80" t="n"/>
      <c r="N44" s="62" t="n"/>
    </row>
    <row r="45" ht="22" customHeight="true">
      <c r="B45" s="59" t="n"/>
      <c r="C45" s="80" t="n"/>
      <c r="D45" s="60" t="n"/>
      <c r="E45" s="27">
        <f>IFERROR(VLOOKUP($D45,'Registro de equipos'!$B$5:$I$104,2,FALSE),"")</f>
      </c>
      <c r="F45" s="60" t="n"/>
      <c r="G45" s="60" t="n"/>
      <c r="H45" s="60" t="n"/>
      <c r="I45" s="60" t="n"/>
      <c r="J45" s="60" t="n"/>
      <c r="K45" s="27">
        <f>IF($B45="","",IF(OR($C45="",$G45=""),"未判定",IF(AND($J45="完了",$M45&lt;&gt;""),IF(($M45-$C45)&gt;IFERROR(VLOOKUP($G45,'Configuración de opciones'!$B$5:$C$10,2,FALSE),9999),"期限超過","期限内"),IF(TODAY()-$C45&gt;IFERROR(VLOOKUP($G45,'Configuración de opciones'!$B$5:$C$10,2,FALSE),9999),"期限超過","期限内"))))</f>
      </c>
      <c r="L45" s="68" t="n"/>
      <c r="M45" s="80" t="n"/>
      <c r="N45" s="62" t="n"/>
    </row>
    <row r="46" ht="22" customHeight="true">
      <c r="B46" s="59" t="n"/>
      <c r="C46" s="80" t="n"/>
      <c r="D46" s="60" t="n"/>
      <c r="E46" s="27">
        <f>IFERROR(VLOOKUP($D46,'Registro de equipos'!$B$5:$I$104,2,FALSE),"")</f>
      </c>
      <c r="F46" s="60" t="n"/>
      <c r="G46" s="60" t="n"/>
      <c r="H46" s="60" t="n"/>
      <c r="I46" s="60" t="n"/>
      <c r="J46" s="60" t="n"/>
      <c r="K46" s="27">
        <f>IF($B46="","",IF(OR($C46="",$G46=""),"未判定",IF(AND($J46="完了",$M46&lt;&gt;""),IF(($M46-$C46)&gt;IFERROR(VLOOKUP($G46,'Configuración de opciones'!$B$5:$C$10,2,FALSE),9999),"期限超過","期限内"),IF(TODAY()-$C46&gt;IFERROR(VLOOKUP($G46,'Configuración de opciones'!$B$5:$C$10,2,FALSE),9999),"期限超過","期限内"))))</f>
      </c>
      <c r="L46" s="68" t="n"/>
      <c r="M46" s="80" t="n"/>
      <c r="N46" s="62" t="n"/>
    </row>
    <row r="47" ht="22" customHeight="true">
      <c r="B47" s="59" t="n"/>
      <c r="C47" s="80" t="n"/>
      <c r="D47" s="60" t="n"/>
      <c r="E47" s="27">
        <f>IFERROR(VLOOKUP($D47,'Registro de equipos'!$B$5:$I$104,2,FALSE),"")</f>
      </c>
      <c r="F47" s="60" t="n"/>
      <c r="G47" s="60" t="n"/>
      <c r="H47" s="60" t="n"/>
      <c r="I47" s="60" t="n"/>
      <c r="J47" s="60" t="n"/>
      <c r="K47" s="27">
        <f>IF($B47="","",IF(OR($C47="",$G47=""),"未判定",IF(AND($J47="完了",$M47&lt;&gt;""),IF(($M47-$C47)&gt;IFERROR(VLOOKUP($G47,'Configuración de opciones'!$B$5:$C$10,2,FALSE),9999),"期限超過","期限内"),IF(TODAY()-$C47&gt;IFERROR(VLOOKUP($G47,'Configuración de opciones'!$B$5:$C$10,2,FALSE),9999),"期限超過","期限内"))))</f>
      </c>
      <c r="L47" s="68" t="n"/>
      <c r="M47" s="80" t="n"/>
      <c r="N47" s="62" t="n"/>
    </row>
    <row r="48" ht="22" customHeight="true">
      <c r="B48" s="59" t="n"/>
      <c r="C48" s="80" t="n"/>
      <c r="D48" s="60" t="n"/>
      <c r="E48" s="27">
        <f>IFERROR(VLOOKUP($D48,'Registro de equipos'!$B$5:$I$104,2,FALSE),"")</f>
      </c>
      <c r="F48" s="60" t="n"/>
      <c r="G48" s="60" t="n"/>
      <c r="H48" s="60" t="n"/>
      <c r="I48" s="60" t="n"/>
      <c r="J48" s="60" t="n"/>
      <c r="K48" s="27">
        <f>IF($B48="","",IF(OR($C48="",$G48=""),"未判定",IF(AND($J48="完了",$M48&lt;&gt;""),IF(($M48-$C48)&gt;IFERROR(VLOOKUP($G48,'Configuración de opciones'!$B$5:$C$10,2,FALSE),9999),"期限超過","期限内"),IF(TODAY()-$C48&gt;IFERROR(VLOOKUP($G48,'Configuración de opciones'!$B$5:$C$10,2,FALSE),9999),"期限超過","期限内"))))</f>
      </c>
      <c r="L48" s="68" t="n"/>
      <c r="M48" s="80" t="n"/>
      <c r="N48" s="62" t="n"/>
    </row>
    <row r="49" ht="22" customHeight="true">
      <c r="B49" s="59" t="n"/>
      <c r="C49" s="80" t="n"/>
      <c r="D49" s="60" t="n"/>
      <c r="E49" s="27">
        <f>IFERROR(VLOOKUP($D49,'Registro de equipos'!$B$5:$I$104,2,FALSE),"")</f>
      </c>
      <c r="F49" s="60" t="n"/>
      <c r="G49" s="60" t="n"/>
      <c r="H49" s="60" t="n"/>
      <c r="I49" s="60" t="n"/>
      <c r="J49" s="60" t="n"/>
      <c r="K49" s="27">
        <f>IF($B49="","",IF(OR($C49="",$G49=""),"未判定",IF(AND($J49="完了",$M49&lt;&gt;""),IF(($M49-$C49)&gt;IFERROR(VLOOKUP($G49,'Configuración de opciones'!$B$5:$C$10,2,FALSE),9999),"期限超過","期限内"),IF(TODAY()-$C49&gt;IFERROR(VLOOKUP($G49,'Configuración de opciones'!$B$5:$C$10,2,FALSE),9999),"期限超過","期限内"))))</f>
      </c>
      <c r="L49" s="68" t="n"/>
      <c r="M49" s="80" t="n"/>
      <c r="N49" s="62" t="n"/>
    </row>
    <row r="50" ht="22" customHeight="true">
      <c r="B50" s="59" t="n"/>
      <c r="C50" s="80" t="n"/>
      <c r="D50" s="60" t="n"/>
      <c r="E50" s="27">
        <f>IFERROR(VLOOKUP($D50,'Registro de equipos'!$B$5:$I$104,2,FALSE),"")</f>
      </c>
      <c r="F50" s="60" t="n"/>
      <c r="G50" s="60" t="n"/>
      <c r="H50" s="60" t="n"/>
      <c r="I50" s="60" t="n"/>
      <c r="J50" s="60" t="n"/>
      <c r="K50" s="27">
        <f>IF($B50="","",IF(OR($C50="",$G50=""),"未判定",IF(AND($J50="完了",$M50&lt;&gt;""),IF(($M50-$C50)&gt;IFERROR(VLOOKUP($G50,'Configuración de opciones'!$B$5:$C$10,2,FALSE),9999),"期限超過","期限内"),IF(TODAY()-$C50&gt;IFERROR(VLOOKUP($G50,'Configuración de opciones'!$B$5:$C$10,2,FALSE),9999),"期限超過","期限内"))))</f>
      </c>
      <c r="L50" s="68" t="n"/>
      <c r="M50" s="80" t="n"/>
      <c r="N50" s="62" t="n"/>
    </row>
    <row r="51" ht="22" customHeight="true">
      <c r="B51" s="59" t="n"/>
      <c r="C51" s="80" t="n"/>
      <c r="D51" s="60" t="n"/>
      <c r="E51" s="27">
        <f>IFERROR(VLOOKUP($D51,'Registro de equipos'!$B$5:$I$104,2,FALSE),"")</f>
      </c>
      <c r="F51" s="60" t="n"/>
      <c r="G51" s="60" t="n"/>
      <c r="H51" s="60" t="n"/>
      <c r="I51" s="60" t="n"/>
      <c r="J51" s="60" t="n"/>
      <c r="K51" s="27">
        <f>IF($B51="","",IF(OR($C51="",$G51=""),"未判定",IF(AND($J51="完了",$M51&lt;&gt;""),IF(($M51-$C51)&gt;IFERROR(VLOOKUP($G51,'Configuración de opciones'!$B$5:$C$10,2,FALSE),9999),"期限超過","期限内"),IF(TODAY()-$C51&gt;IFERROR(VLOOKUP($G51,'Configuración de opciones'!$B$5:$C$10,2,FALSE),9999),"期限超過","期限内"))))</f>
      </c>
      <c r="L51" s="68" t="n"/>
      <c r="M51" s="80" t="n"/>
      <c r="N51" s="62" t="n"/>
    </row>
    <row r="52" ht="22" customHeight="true">
      <c r="B52" s="59" t="n"/>
      <c r="C52" s="80" t="n"/>
      <c r="D52" s="60" t="n"/>
      <c r="E52" s="27">
        <f>IFERROR(VLOOKUP($D52,'Registro de equipos'!$B$5:$I$104,2,FALSE),"")</f>
      </c>
      <c r="F52" s="60" t="n"/>
      <c r="G52" s="60" t="n"/>
      <c r="H52" s="60" t="n"/>
      <c r="I52" s="60" t="n"/>
      <c r="J52" s="60" t="n"/>
      <c r="K52" s="27">
        <f>IF($B52="","",IF(OR($C52="",$G52=""),"未判定",IF(AND($J52="完了",$M52&lt;&gt;""),IF(($M52-$C52)&gt;IFERROR(VLOOKUP($G52,'Configuración de opciones'!$B$5:$C$10,2,FALSE),9999),"期限超過","期限内"),IF(TODAY()-$C52&gt;IFERROR(VLOOKUP($G52,'Configuración de opciones'!$B$5:$C$10,2,FALSE),9999),"期限超過","期限内"))))</f>
      </c>
      <c r="L52" s="68" t="n"/>
      <c r="M52" s="80" t="n"/>
      <c r="N52" s="62" t="n"/>
    </row>
    <row r="53" ht="22" customHeight="true">
      <c r="B53" s="59" t="n"/>
      <c r="C53" s="80" t="n"/>
      <c r="D53" s="60" t="n"/>
      <c r="E53" s="27">
        <f>IFERROR(VLOOKUP($D53,'Registro de equipos'!$B$5:$I$104,2,FALSE),"")</f>
      </c>
      <c r="F53" s="60" t="n"/>
      <c r="G53" s="60" t="n"/>
      <c r="H53" s="60" t="n"/>
      <c r="I53" s="60" t="n"/>
      <c r="J53" s="60" t="n"/>
      <c r="K53" s="27">
        <f>IF($B53="","",IF(OR($C53="",$G53=""),"未判定",IF(AND($J53="完了",$M53&lt;&gt;""),IF(($M53-$C53)&gt;IFERROR(VLOOKUP($G53,'Configuración de opciones'!$B$5:$C$10,2,FALSE),9999),"期限超過","期限内"),IF(TODAY()-$C53&gt;IFERROR(VLOOKUP($G53,'Configuración de opciones'!$B$5:$C$10,2,FALSE),9999),"期限超過","期限内"))))</f>
      </c>
      <c r="L53" s="68" t="n"/>
      <c r="M53" s="80" t="n"/>
      <c r="N53" s="62" t="n"/>
    </row>
    <row r="54" ht="22" customHeight="true">
      <c r="B54" s="59" t="n"/>
      <c r="C54" s="80" t="n"/>
      <c r="D54" s="60" t="n"/>
      <c r="E54" s="27">
        <f>IFERROR(VLOOKUP($D54,'Registro de equipos'!$B$5:$I$104,2,FALSE),"")</f>
      </c>
      <c r="F54" s="60" t="n"/>
      <c r="G54" s="60" t="n"/>
      <c r="H54" s="60" t="n"/>
      <c r="I54" s="60" t="n"/>
      <c r="J54" s="60" t="n"/>
      <c r="K54" s="27">
        <f>IF($B54="","",IF(OR($C54="",$G54=""),"未判定",IF(AND($J54="完了",$M54&lt;&gt;""),IF(($M54-$C54)&gt;IFERROR(VLOOKUP($G54,'Configuración de opciones'!$B$5:$C$10,2,FALSE),9999),"期限超過","期限内"),IF(TODAY()-$C54&gt;IFERROR(VLOOKUP($G54,'Configuración de opciones'!$B$5:$C$10,2,FALSE),9999),"期限超過","期限内"))))</f>
      </c>
      <c r="L54" s="68" t="n"/>
      <c r="M54" s="80" t="n"/>
      <c r="N54" s="62" t="n"/>
    </row>
    <row r="55" ht="22" customHeight="true">
      <c r="B55" s="59" t="n"/>
      <c r="C55" s="80" t="n"/>
      <c r="D55" s="60" t="n"/>
      <c r="E55" s="27">
        <f>IFERROR(VLOOKUP($D55,'Registro de equipos'!$B$5:$I$104,2,FALSE),"")</f>
      </c>
      <c r="F55" s="60" t="n"/>
      <c r="G55" s="60" t="n"/>
      <c r="H55" s="60" t="n"/>
      <c r="I55" s="60" t="n"/>
      <c r="J55" s="60" t="n"/>
      <c r="K55" s="27">
        <f>IF($B55="","",IF(OR($C55="",$G55=""),"未判定",IF(AND($J55="完了",$M55&lt;&gt;""),IF(($M55-$C55)&gt;IFERROR(VLOOKUP($G55,'Configuración de opciones'!$B$5:$C$10,2,FALSE),9999),"期限超過","期限内"),IF(TODAY()-$C55&gt;IFERROR(VLOOKUP($G55,'Configuración de opciones'!$B$5:$C$10,2,FALSE),9999),"期限超過","期限内"))))</f>
      </c>
      <c r="L55" s="68" t="n"/>
      <c r="M55" s="80" t="n"/>
      <c r="N55" s="62" t="n"/>
    </row>
    <row r="56" ht="22" customHeight="true">
      <c r="B56" s="59" t="n"/>
      <c r="C56" s="80" t="n"/>
      <c r="D56" s="60" t="n"/>
      <c r="E56" s="27">
        <f>IFERROR(VLOOKUP($D56,'Registro de equipos'!$B$5:$I$104,2,FALSE),"")</f>
      </c>
      <c r="F56" s="60" t="n"/>
      <c r="G56" s="60" t="n"/>
      <c r="H56" s="60" t="n"/>
      <c r="I56" s="60" t="n"/>
      <c r="J56" s="60" t="n"/>
      <c r="K56" s="27">
        <f>IF($B56="","",IF(OR($C56="",$G56=""),"未判定",IF(AND($J56="完了",$M56&lt;&gt;""),IF(($M56-$C56)&gt;IFERROR(VLOOKUP($G56,'Configuración de opciones'!$B$5:$C$10,2,FALSE),9999),"期限超過","期限内"),IF(TODAY()-$C56&gt;IFERROR(VLOOKUP($G56,'Configuración de opciones'!$B$5:$C$10,2,FALSE),9999),"期限超過","期限内"))))</f>
      </c>
      <c r="L56" s="68" t="n"/>
      <c r="M56" s="80" t="n"/>
      <c r="N56" s="62" t="n"/>
    </row>
    <row r="57" ht="22" customHeight="true">
      <c r="B57" s="59" t="n"/>
      <c r="C57" s="80" t="n"/>
      <c r="D57" s="60" t="n"/>
      <c r="E57" s="27">
        <f>IFERROR(VLOOKUP($D57,'Registro de equipos'!$B$5:$I$104,2,FALSE),"")</f>
      </c>
      <c r="F57" s="60" t="n"/>
      <c r="G57" s="60" t="n"/>
      <c r="H57" s="60" t="n"/>
      <c r="I57" s="60" t="n"/>
      <c r="J57" s="60" t="n"/>
      <c r="K57" s="27">
        <f>IF($B57="","",IF(OR($C57="",$G57=""),"未判定",IF(AND($J57="完了",$M57&lt;&gt;""),IF(($M57-$C57)&gt;IFERROR(VLOOKUP($G57,'Configuración de opciones'!$B$5:$C$10,2,FALSE),9999),"期限超過","期限内"),IF(TODAY()-$C57&gt;IFERROR(VLOOKUP($G57,'Configuración de opciones'!$B$5:$C$10,2,FALSE),9999),"期限超過","期限内"))))</f>
      </c>
      <c r="L57" s="68" t="n"/>
      <c r="M57" s="80" t="n"/>
      <c r="N57" s="62" t="n"/>
    </row>
    <row r="58" ht="22" customHeight="true">
      <c r="B58" s="59" t="n"/>
      <c r="C58" s="80" t="n"/>
      <c r="D58" s="60" t="n"/>
      <c r="E58" s="27">
        <f>IFERROR(VLOOKUP($D58,'Registro de equipos'!$B$5:$I$104,2,FALSE),"")</f>
      </c>
      <c r="F58" s="60" t="n"/>
      <c r="G58" s="60" t="n"/>
      <c r="H58" s="60" t="n"/>
      <c r="I58" s="60" t="n"/>
      <c r="J58" s="60" t="n"/>
      <c r="K58" s="27">
        <f>IF($B58="","",IF(OR($C58="",$G58=""),"未判定",IF(AND($J58="完了",$M58&lt;&gt;""),IF(($M58-$C58)&gt;IFERROR(VLOOKUP($G58,'Configuración de opciones'!$B$5:$C$10,2,FALSE),9999),"期限超過","期限内"),IF(TODAY()-$C58&gt;IFERROR(VLOOKUP($G58,'Configuración de opciones'!$B$5:$C$10,2,FALSE),9999),"期限超過","期限内"))))</f>
      </c>
      <c r="L58" s="68" t="n"/>
      <c r="M58" s="80" t="n"/>
      <c r="N58" s="62" t="n"/>
    </row>
    <row r="59" ht="22" customHeight="true">
      <c r="B59" s="59" t="n"/>
      <c r="C59" s="80" t="n"/>
      <c r="D59" s="60" t="n"/>
      <c r="E59" s="27">
        <f>IFERROR(VLOOKUP($D59,'Registro de equipos'!$B$5:$I$104,2,FALSE),"")</f>
      </c>
      <c r="F59" s="60" t="n"/>
      <c r="G59" s="60" t="n"/>
      <c r="H59" s="60" t="n"/>
      <c r="I59" s="60" t="n"/>
      <c r="J59" s="60" t="n"/>
      <c r="K59" s="27">
        <f>IF($B59="","",IF(OR($C59="",$G59=""),"未判定",IF(AND($J59="完了",$M59&lt;&gt;""),IF(($M59-$C59)&gt;IFERROR(VLOOKUP($G59,'Configuración de opciones'!$B$5:$C$10,2,FALSE),9999),"期限超過","期限内"),IF(TODAY()-$C59&gt;IFERROR(VLOOKUP($G59,'Configuración de opciones'!$B$5:$C$10,2,FALSE),9999),"期限超過","期限内"))))</f>
      </c>
      <c r="L59" s="68" t="n"/>
      <c r="M59" s="80" t="n"/>
      <c r="N59" s="62" t="n"/>
    </row>
    <row r="60" ht="22" customHeight="true">
      <c r="B60" s="59" t="n"/>
      <c r="C60" s="80" t="n"/>
      <c r="D60" s="60" t="n"/>
      <c r="E60" s="27">
        <f>IFERROR(VLOOKUP($D60,'Registro de equipos'!$B$5:$I$104,2,FALSE),"")</f>
      </c>
      <c r="F60" s="60" t="n"/>
      <c r="G60" s="60" t="n"/>
      <c r="H60" s="60" t="n"/>
      <c r="I60" s="60" t="n"/>
      <c r="J60" s="60" t="n"/>
      <c r="K60" s="27">
        <f>IF($B60="","",IF(OR($C60="",$G60=""),"未判定",IF(AND($J60="完了",$M60&lt;&gt;""),IF(($M60-$C60)&gt;IFERROR(VLOOKUP($G60,'Configuración de opciones'!$B$5:$C$10,2,FALSE),9999),"期限超過","期限内"),IF(TODAY()-$C60&gt;IFERROR(VLOOKUP($G60,'Configuración de opciones'!$B$5:$C$10,2,FALSE),9999),"期限超過","期限内"))))</f>
      </c>
      <c r="L60" s="68" t="n"/>
      <c r="M60" s="80" t="n"/>
      <c r="N60" s="62" t="n"/>
    </row>
    <row r="61" ht="22" customHeight="true">
      <c r="B61" s="59" t="n"/>
      <c r="C61" s="80" t="n"/>
      <c r="D61" s="60" t="n"/>
      <c r="E61" s="27">
        <f>IFERROR(VLOOKUP($D61,'Registro de equipos'!$B$5:$I$104,2,FALSE),"")</f>
      </c>
      <c r="F61" s="60" t="n"/>
      <c r="G61" s="60" t="n"/>
      <c r="H61" s="60" t="n"/>
      <c r="I61" s="60" t="n"/>
      <c r="J61" s="60" t="n"/>
      <c r="K61" s="27">
        <f>IF($B61="","",IF(OR($C61="",$G61=""),"未判定",IF(AND($J61="完了",$M61&lt;&gt;""),IF(($M61-$C61)&gt;IFERROR(VLOOKUP($G61,'Configuración de opciones'!$B$5:$C$10,2,FALSE),9999),"期限超過","期限内"),IF(TODAY()-$C61&gt;IFERROR(VLOOKUP($G61,'Configuración de opciones'!$B$5:$C$10,2,FALSE),9999),"期限超過","期限内"))))</f>
      </c>
      <c r="L61" s="68" t="n"/>
      <c r="M61" s="80" t="n"/>
      <c r="N61" s="62" t="n"/>
    </row>
    <row r="62" ht="22" customHeight="true">
      <c r="B62" s="59" t="n"/>
      <c r="C62" s="80" t="n"/>
      <c r="D62" s="60" t="n"/>
      <c r="E62" s="27">
        <f>IFERROR(VLOOKUP($D62,'Registro de equipos'!$B$5:$I$104,2,FALSE),"")</f>
      </c>
      <c r="F62" s="60" t="n"/>
      <c r="G62" s="60" t="n"/>
      <c r="H62" s="60" t="n"/>
      <c r="I62" s="60" t="n"/>
      <c r="J62" s="60" t="n"/>
      <c r="K62" s="27">
        <f>IF($B62="","",IF(OR($C62="",$G62=""),"未判定",IF(AND($J62="完了",$M62&lt;&gt;""),IF(($M62-$C62)&gt;IFERROR(VLOOKUP($G62,'Configuración de opciones'!$B$5:$C$10,2,FALSE),9999),"期限超過","期限内"),IF(TODAY()-$C62&gt;IFERROR(VLOOKUP($G62,'Configuración de opciones'!$B$5:$C$10,2,FALSE),9999),"期限超過","期限内"))))</f>
      </c>
      <c r="L62" s="68" t="n"/>
      <c r="M62" s="80" t="n"/>
      <c r="N62" s="62" t="n"/>
    </row>
    <row r="63" ht="22" customHeight="true">
      <c r="B63" s="59" t="n"/>
      <c r="C63" s="80" t="n"/>
      <c r="D63" s="60" t="n"/>
      <c r="E63" s="27">
        <f>IFERROR(VLOOKUP($D63,'Registro de equipos'!$B$5:$I$104,2,FALSE),"")</f>
      </c>
      <c r="F63" s="60" t="n"/>
      <c r="G63" s="60" t="n"/>
      <c r="H63" s="60" t="n"/>
      <c r="I63" s="60" t="n"/>
      <c r="J63" s="60" t="n"/>
      <c r="K63" s="27">
        <f>IF($B63="","",IF(OR($C63="",$G63=""),"未判定",IF(AND($J63="完了",$M63&lt;&gt;""),IF(($M63-$C63)&gt;IFERROR(VLOOKUP($G63,'Configuración de opciones'!$B$5:$C$10,2,FALSE),9999),"期限超過","期限内"),IF(TODAY()-$C63&gt;IFERROR(VLOOKUP($G63,'Configuración de opciones'!$B$5:$C$10,2,FALSE),9999),"期限超過","期限内"))))</f>
      </c>
      <c r="L63" s="68" t="n"/>
      <c r="M63" s="80" t="n"/>
      <c r="N63" s="62" t="n"/>
    </row>
    <row r="64" ht="22" customHeight="true">
      <c r="B64" s="59" t="n"/>
      <c r="C64" s="80" t="n"/>
      <c r="D64" s="60" t="n"/>
      <c r="E64" s="27">
        <f>IFERROR(VLOOKUP($D64,'Registro de equipos'!$B$5:$I$104,2,FALSE),"")</f>
      </c>
      <c r="F64" s="60" t="n"/>
      <c r="G64" s="60" t="n"/>
      <c r="H64" s="60" t="n"/>
      <c r="I64" s="60" t="n"/>
      <c r="J64" s="60" t="n"/>
      <c r="K64" s="27">
        <f>IF($B64="","",IF(OR($C64="",$G64=""),"未判定",IF(AND($J64="完了",$M64&lt;&gt;""),IF(($M64-$C64)&gt;IFERROR(VLOOKUP($G64,'Configuración de opciones'!$B$5:$C$10,2,FALSE),9999),"期限超過","期限内"),IF(TODAY()-$C64&gt;IFERROR(VLOOKUP($G64,'Configuración de opciones'!$B$5:$C$10,2,FALSE),9999),"期限超過","期限内"))))</f>
      </c>
      <c r="L64" s="68" t="n"/>
      <c r="M64" s="80" t="n"/>
      <c r="N64" s="62" t="n"/>
    </row>
    <row r="65" ht="22" customHeight="true">
      <c r="B65" s="59" t="n"/>
      <c r="C65" s="80" t="n"/>
      <c r="D65" s="60" t="n"/>
      <c r="E65" s="27">
        <f>IFERROR(VLOOKUP($D65,'Registro de equipos'!$B$5:$I$104,2,FALSE),"")</f>
      </c>
      <c r="F65" s="60" t="n"/>
      <c r="G65" s="60" t="n"/>
      <c r="H65" s="60" t="n"/>
      <c r="I65" s="60" t="n"/>
      <c r="J65" s="60" t="n"/>
      <c r="K65" s="27">
        <f>IF($B65="","",IF(OR($C65="",$G65=""),"未判定",IF(AND($J65="完了",$M65&lt;&gt;""),IF(($M65-$C65)&gt;IFERROR(VLOOKUP($G65,'Configuración de opciones'!$B$5:$C$10,2,FALSE),9999),"期限超過","期限内"),IF(TODAY()-$C65&gt;IFERROR(VLOOKUP($G65,'Configuración de opciones'!$B$5:$C$10,2,FALSE),9999),"期限超過","期限内"))))</f>
      </c>
      <c r="L65" s="68" t="n"/>
      <c r="M65" s="80" t="n"/>
      <c r="N65" s="62" t="n"/>
    </row>
    <row r="66" ht="22" customHeight="true">
      <c r="B66" s="59" t="n"/>
      <c r="C66" s="80" t="n"/>
      <c r="D66" s="60" t="n"/>
      <c r="E66" s="27">
        <f>IFERROR(VLOOKUP($D66,'Registro de equipos'!$B$5:$I$104,2,FALSE),"")</f>
      </c>
      <c r="F66" s="60" t="n"/>
      <c r="G66" s="60" t="n"/>
      <c r="H66" s="60" t="n"/>
      <c r="I66" s="60" t="n"/>
      <c r="J66" s="60" t="n"/>
      <c r="K66" s="27">
        <f>IF($B66="","",IF(OR($C66="",$G66=""),"未判定",IF(AND($J66="完了",$M66&lt;&gt;""),IF(($M66-$C66)&gt;IFERROR(VLOOKUP($G66,'Configuración de opciones'!$B$5:$C$10,2,FALSE),9999),"期限超過","期限内"),IF(TODAY()-$C66&gt;IFERROR(VLOOKUP($G66,'Configuración de opciones'!$B$5:$C$10,2,FALSE),9999),"期限超過","期限内"))))</f>
      </c>
      <c r="L66" s="68" t="n"/>
      <c r="M66" s="80" t="n"/>
      <c r="N66" s="62" t="n"/>
    </row>
    <row r="67" ht="22" customHeight="true">
      <c r="B67" s="59" t="n"/>
      <c r="C67" s="80" t="n"/>
      <c r="D67" s="60" t="n"/>
      <c r="E67" s="27">
        <f>IFERROR(VLOOKUP($D67,'Registro de equipos'!$B$5:$I$104,2,FALSE),"")</f>
      </c>
      <c r="F67" s="60" t="n"/>
      <c r="G67" s="60" t="n"/>
      <c r="H67" s="60" t="n"/>
      <c r="I67" s="60" t="n"/>
      <c r="J67" s="60" t="n"/>
      <c r="K67" s="27">
        <f>IF($B67="","",IF(OR($C67="",$G67=""),"未判定",IF(AND($J67="完了",$M67&lt;&gt;""),IF(($M67-$C67)&gt;IFERROR(VLOOKUP($G67,'Configuración de opciones'!$B$5:$C$10,2,FALSE),9999),"期限超過","期限内"),IF(TODAY()-$C67&gt;IFERROR(VLOOKUP($G67,'Configuración de opciones'!$B$5:$C$10,2,FALSE),9999),"期限超過","期限内"))))</f>
      </c>
      <c r="L67" s="68" t="n"/>
      <c r="M67" s="80" t="n"/>
      <c r="N67" s="62" t="n"/>
    </row>
    <row r="68" ht="22" customHeight="true">
      <c r="B68" s="59" t="n"/>
      <c r="C68" s="80" t="n"/>
      <c r="D68" s="60" t="n"/>
      <c r="E68" s="27">
        <f>IFERROR(VLOOKUP($D68,'Registro de equipos'!$B$5:$I$104,2,FALSE),"")</f>
      </c>
      <c r="F68" s="60" t="n"/>
      <c r="G68" s="60" t="n"/>
      <c r="H68" s="60" t="n"/>
      <c r="I68" s="60" t="n"/>
      <c r="J68" s="60" t="n"/>
      <c r="K68" s="27">
        <f>IF($B68="","",IF(OR($C68="",$G68=""),"未判定",IF(AND($J68="完了",$M68&lt;&gt;""),IF(($M68-$C68)&gt;IFERROR(VLOOKUP($G68,'Configuración de opciones'!$B$5:$C$10,2,FALSE),9999),"期限超過","期限内"),IF(TODAY()-$C68&gt;IFERROR(VLOOKUP($G68,'Configuración de opciones'!$B$5:$C$10,2,FALSE),9999),"期限超過","期限内"))))</f>
      </c>
      <c r="L68" s="68" t="n"/>
      <c r="M68" s="80" t="n"/>
      <c r="N68" s="62" t="n"/>
    </row>
    <row r="69" ht="22" customHeight="true">
      <c r="B69" s="59" t="n"/>
      <c r="C69" s="80" t="n"/>
      <c r="D69" s="60" t="n"/>
      <c r="E69" s="27">
        <f>IFERROR(VLOOKUP($D69,'Registro de equipos'!$B$5:$I$104,2,FALSE),"")</f>
      </c>
      <c r="F69" s="60" t="n"/>
      <c r="G69" s="60" t="n"/>
      <c r="H69" s="60" t="n"/>
      <c r="I69" s="60" t="n"/>
      <c r="J69" s="60" t="n"/>
      <c r="K69" s="27">
        <f>IF($B69="","",IF(OR($C69="",$G69=""),"未判定",IF(AND($J69="完了",$M69&lt;&gt;""),IF(($M69-$C69)&gt;IFERROR(VLOOKUP($G69,'Configuración de opciones'!$B$5:$C$10,2,FALSE),9999),"期限超過","期限内"),IF(TODAY()-$C69&gt;IFERROR(VLOOKUP($G69,'Configuración de opciones'!$B$5:$C$10,2,FALSE),9999),"期限超過","期限内"))))</f>
      </c>
      <c r="L69" s="68" t="n"/>
      <c r="M69" s="80" t="n"/>
      <c r="N69" s="62" t="n"/>
    </row>
    <row r="70" ht="22" customHeight="true">
      <c r="B70" s="59" t="n"/>
      <c r="C70" s="80" t="n"/>
      <c r="D70" s="60" t="n"/>
      <c r="E70" s="27">
        <f>IFERROR(VLOOKUP($D70,'Registro de equipos'!$B$5:$I$104,2,FALSE),"")</f>
      </c>
      <c r="F70" s="60" t="n"/>
      <c r="G70" s="60" t="n"/>
      <c r="H70" s="60" t="n"/>
      <c r="I70" s="60" t="n"/>
      <c r="J70" s="60" t="n"/>
      <c r="K70" s="27">
        <f>IF($B70="","",IF(OR($C70="",$G70=""),"未判定",IF(AND($J70="完了",$M70&lt;&gt;""),IF(($M70-$C70)&gt;IFERROR(VLOOKUP($G70,'Configuración de opciones'!$B$5:$C$10,2,FALSE),9999),"期限超過","期限内"),IF(TODAY()-$C70&gt;IFERROR(VLOOKUP($G70,'Configuración de opciones'!$B$5:$C$10,2,FALSE),9999),"期限超過","期限内"))))</f>
      </c>
      <c r="L70" s="68" t="n"/>
      <c r="M70" s="80" t="n"/>
      <c r="N70" s="62" t="n"/>
    </row>
    <row r="71" ht="22" customHeight="true">
      <c r="B71" s="59" t="n"/>
      <c r="C71" s="80" t="n"/>
      <c r="D71" s="60" t="n"/>
      <c r="E71" s="27">
        <f>IFERROR(VLOOKUP($D71,'Registro de equipos'!$B$5:$I$104,2,FALSE),"")</f>
      </c>
      <c r="F71" s="60" t="n"/>
      <c r="G71" s="60" t="n"/>
      <c r="H71" s="60" t="n"/>
      <c r="I71" s="60" t="n"/>
      <c r="J71" s="60" t="n"/>
      <c r="K71" s="27">
        <f>IF($B71="","",IF(OR($C71="",$G71=""),"未判定",IF(AND($J71="完了",$M71&lt;&gt;""),IF(($M71-$C71)&gt;IFERROR(VLOOKUP($G71,'Configuración de opciones'!$B$5:$C$10,2,FALSE),9999),"期限超過","期限内"),IF(TODAY()-$C71&gt;IFERROR(VLOOKUP($G71,'Configuración de opciones'!$B$5:$C$10,2,FALSE),9999),"期限超過","期限内"))))</f>
      </c>
      <c r="L71" s="68" t="n"/>
      <c r="M71" s="80" t="n"/>
      <c r="N71" s="62" t="n"/>
    </row>
    <row r="72" ht="22" customHeight="true">
      <c r="B72" s="59" t="n"/>
      <c r="C72" s="80" t="n"/>
      <c r="D72" s="60" t="n"/>
      <c r="E72" s="27">
        <f>IFERROR(VLOOKUP($D72,'Registro de equipos'!$B$5:$I$104,2,FALSE),"")</f>
      </c>
      <c r="F72" s="60" t="n"/>
      <c r="G72" s="60" t="n"/>
      <c r="H72" s="60" t="n"/>
      <c r="I72" s="60" t="n"/>
      <c r="J72" s="60" t="n"/>
      <c r="K72" s="27">
        <f>IF($B72="","",IF(OR($C72="",$G72=""),"未判定",IF(AND($J72="完了",$M72&lt;&gt;""),IF(($M72-$C72)&gt;IFERROR(VLOOKUP($G72,'Configuración de opciones'!$B$5:$C$10,2,FALSE),9999),"期限超過","期限内"),IF(TODAY()-$C72&gt;IFERROR(VLOOKUP($G72,'Configuración de opciones'!$B$5:$C$10,2,FALSE),9999),"期限超過","期限内"))))</f>
      </c>
      <c r="L72" s="68" t="n"/>
      <c r="M72" s="80" t="n"/>
      <c r="N72" s="62" t="n"/>
    </row>
    <row r="73" ht="22" customHeight="true">
      <c r="B73" s="59" t="n"/>
      <c r="C73" s="80" t="n"/>
      <c r="D73" s="60" t="n"/>
      <c r="E73" s="27">
        <f>IFERROR(VLOOKUP($D73,'Registro de equipos'!$B$5:$I$104,2,FALSE),"")</f>
      </c>
      <c r="F73" s="60" t="n"/>
      <c r="G73" s="60" t="n"/>
      <c r="H73" s="60" t="n"/>
      <c r="I73" s="60" t="n"/>
      <c r="J73" s="60" t="n"/>
      <c r="K73" s="27">
        <f>IF($B73="","",IF(OR($C73="",$G73=""),"未判定",IF(AND($J73="完了",$M73&lt;&gt;""),IF(($M73-$C73)&gt;IFERROR(VLOOKUP($G73,'Configuración de opciones'!$B$5:$C$10,2,FALSE),9999),"期限超過","期限内"),IF(TODAY()-$C73&gt;IFERROR(VLOOKUP($G73,'Configuración de opciones'!$B$5:$C$10,2,FALSE),9999),"期限超過","期限内"))))</f>
      </c>
      <c r="L73" s="68" t="n"/>
      <c r="M73" s="80" t="n"/>
      <c r="N73" s="62" t="n"/>
    </row>
    <row r="74" ht="22" customHeight="true">
      <c r="B74" s="59" t="n"/>
      <c r="C74" s="80" t="n"/>
      <c r="D74" s="60" t="n"/>
      <c r="E74" s="27">
        <f>IFERROR(VLOOKUP($D74,'Registro de equipos'!$B$5:$I$104,2,FALSE),"")</f>
      </c>
      <c r="F74" s="60" t="n"/>
      <c r="G74" s="60" t="n"/>
      <c r="H74" s="60" t="n"/>
      <c r="I74" s="60" t="n"/>
      <c r="J74" s="60" t="n"/>
      <c r="K74" s="27">
        <f>IF($B74="","",IF(OR($C74="",$G74=""),"未判定",IF(AND($J74="完了",$M74&lt;&gt;""),IF(($M74-$C74)&gt;IFERROR(VLOOKUP($G74,'Configuración de opciones'!$B$5:$C$10,2,FALSE),9999),"期限超過","期限内"),IF(TODAY()-$C74&gt;IFERROR(VLOOKUP($G74,'Configuración de opciones'!$B$5:$C$10,2,FALSE),9999),"期限超過","期限内"))))</f>
      </c>
      <c r="L74" s="68" t="n"/>
      <c r="M74" s="80" t="n"/>
      <c r="N74" s="62" t="n"/>
    </row>
    <row r="75" ht="22" customHeight="true">
      <c r="B75" s="59" t="n"/>
      <c r="C75" s="80" t="n"/>
      <c r="D75" s="60" t="n"/>
      <c r="E75" s="27">
        <f>IFERROR(VLOOKUP($D75,'Registro de equipos'!$B$5:$I$104,2,FALSE),"")</f>
      </c>
      <c r="F75" s="60" t="n"/>
      <c r="G75" s="60" t="n"/>
      <c r="H75" s="60" t="n"/>
      <c r="I75" s="60" t="n"/>
      <c r="J75" s="60" t="n"/>
      <c r="K75" s="27">
        <f>IF($B75="","",IF(OR($C75="",$G75=""),"未判定",IF(AND($J75="完了",$M75&lt;&gt;""),IF(($M75-$C75)&gt;IFERROR(VLOOKUP($G75,'Configuración de opciones'!$B$5:$C$10,2,FALSE),9999),"期限超過","期限内"),IF(TODAY()-$C75&gt;IFERROR(VLOOKUP($G75,'Configuración de opciones'!$B$5:$C$10,2,FALSE),9999),"期限超過","期限内"))))</f>
      </c>
      <c r="L75" s="68" t="n"/>
      <c r="M75" s="80" t="n"/>
      <c r="N75" s="62" t="n"/>
    </row>
    <row r="76" ht="22" customHeight="true">
      <c r="B76" s="59" t="n"/>
      <c r="C76" s="80" t="n"/>
      <c r="D76" s="60" t="n"/>
      <c r="E76" s="27">
        <f>IFERROR(VLOOKUP($D76,'Registro de equipos'!$B$5:$I$104,2,FALSE),"")</f>
      </c>
      <c r="F76" s="60" t="n"/>
      <c r="G76" s="60" t="n"/>
      <c r="H76" s="60" t="n"/>
      <c r="I76" s="60" t="n"/>
      <c r="J76" s="60" t="n"/>
      <c r="K76" s="27">
        <f>IF($B76="","",IF(OR($C76="",$G76=""),"未判定",IF(AND($J76="完了",$M76&lt;&gt;""),IF(($M76-$C76)&gt;IFERROR(VLOOKUP($G76,'Configuración de opciones'!$B$5:$C$10,2,FALSE),9999),"期限超過","期限内"),IF(TODAY()-$C76&gt;IFERROR(VLOOKUP($G76,'Configuración de opciones'!$B$5:$C$10,2,FALSE),9999),"期限超過","期限内"))))</f>
      </c>
      <c r="L76" s="68" t="n"/>
      <c r="M76" s="80" t="n"/>
      <c r="N76" s="62" t="n"/>
    </row>
    <row r="77" ht="22" customHeight="true">
      <c r="B77" s="59" t="n"/>
      <c r="C77" s="80" t="n"/>
      <c r="D77" s="60" t="n"/>
      <c r="E77" s="27">
        <f>IFERROR(VLOOKUP($D77,'Registro de equipos'!$B$5:$I$104,2,FALSE),"")</f>
      </c>
      <c r="F77" s="60" t="n"/>
      <c r="G77" s="60" t="n"/>
      <c r="H77" s="60" t="n"/>
      <c r="I77" s="60" t="n"/>
      <c r="J77" s="60" t="n"/>
      <c r="K77" s="27">
        <f>IF($B77="","",IF(OR($C77="",$G77=""),"未判定",IF(AND($J77="完了",$M77&lt;&gt;""),IF(($M77-$C77)&gt;IFERROR(VLOOKUP($G77,'Configuración de opciones'!$B$5:$C$10,2,FALSE),9999),"期限超過","期限内"),IF(TODAY()-$C77&gt;IFERROR(VLOOKUP($G77,'Configuración de opciones'!$B$5:$C$10,2,FALSE),9999),"期限超過","期限内"))))</f>
      </c>
      <c r="L77" s="68" t="n"/>
      <c r="M77" s="80" t="n"/>
      <c r="N77" s="62" t="n"/>
    </row>
    <row r="78" ht="22" customHeight="true">
      <c r="B78" s="59" t="n"/>
      <c r="C78" s="80" t="n"/>
      <c r="D78" s="60" t="n"/>
      <c r="E78" s="27">
        <f>IFERROR(VLOOKUP($D78,'Registro de equipos'!$B$5:$I$104,2,FALSE),"")</f>
      </c>
      <c r="F78" s="60" t="n"/>
      <c r="G78" s="60" t="n"/>
      <c r="H78" s="60" t="n"/>
      <c r="I78" s="60" t="n"/>
      <c r="J78" s="60" t="n"/>
      <c r="K78" s="27">
        <f>IF($B78="","",IF(OR($C78="",$G78=""),"未判定",IF(AND($J78="完了",$M78&lt;&gt;""),IF(($M78-$C78)&gt;IFERROR(VLOOKUP($G78,'Configuración de opciones'!$B$5:$C$10,2,FALSE),9999),"期限超過","期限内"),IF(TODAY()-$C78&gt;IFERROR(VLOOKUP($G78,'Configuración de opciones'!$B$5:$C$10,2,FALSE),9999),"期限超過","期限内"))))</f>
      </c>
      <c r="L78" s="68" t="n"/>
      <c r="M78" s="80" t="n"/>
      <c r="N78" s="62" t="n"/>
    </row>
    <row r="79" ht="22" customHeight="true">
      <c r="B79" s="59" t="n"/>
      <c r="C79" s="80" t="n"/>
      <c r="D79" s="60" t="n"/>
      <c r="E79" s="27">
        <f>IFERROR(VLOOKUP($D79,'Registro de equipos'!$B$5:$I$104,2,FALSE),"")</f>
      </c>
      <c r="F79" s="60" t="n"/>
      <c r="G79" s="60" t="n"/>
      <c r="H79" s="60" t="n"/>
      <c r="I79" s="60" t="n"/>
      <c r="J79" s="60" t="n"/>
      <c r="K79" s="27">
        <f>IF($B79="","",IF(OR($C79="",$G79=""),"未判定",IF(AND($J79="完了",$M79&lt;&gt;""),IF(($M79-$C79)&gt;IFERROR(VLOOKUP($G79,'Configuración de opciones'!$B$5:$C$10,2,FALSE),9999),"期限超過","期限内"),IF(TODAY()-$C79&gt;IFERROR(VLOOKUP($G79,'Configuración de opciones'!$B$5:$C$10,2,FALSE),9999),"期限超過","期限内"))))</f>
      </c>
      <c r="L79" s="68" t="n"/>
      <c r="M79" s="80" t="n"/>
      <c r="N79" s="62" t="n"/>
    </row>
    <row r="80" ht="22" customHeight="true">
      <c r="B80" s="59" t="n"/>
      <c r="C80" s="80" t="n"/>
      <c r="D80" s="60" t="n"/>
      <c r="E80" s="27">
        <f>IFERROR(VLOOKUP($D80,'Registro de equipos'!$B$5:$I$104,2,FALSE),"")</f>
      </c>
      <c r="F80" s="60" t="n"/>
      <c r="G80" s="60" t="n"/>
      <c r="H80" s="60" t="n"/>
      <c r="I80" s="60" t="n"/>
      <c r="J80" s="60" t="n"/>
      <c r="K80" s="27">
        <f>IF($B80="","",IF(OR($C80="",$G80=""),"未判定",IF(AND($J80="完了",$M80&lt;&gt;""),IF(($M80-$C80)&gt;IFERROR(VLOOKUP($G80,'Configuración de opciones'!$B$5:$C$10,2,FALSE),9999),"期限超過","期限内"),IF(TODAY()-$C80&gt;IFERROR(VLOOKUP($G80,'Configuración de opciones'!$B$5:$C$10,2,FALSE),9999),"期限超過","期限内"))))</f>
      </c>
      <c r="L80" s="68" t="n"/>
      <c r="M80" s="80" t="n"/>
      <c r="N80" s="62" t="n"/>
    </row>
    <row r="81" ht="22" customHeight="true">
      <c r="B81" s="59" t="n"/>
      <c r="C81" s="80" t="n"/>
      <c r="D81" s="60" t="n"/>
      <c r="E81" s="27">
        <f>IFERROR(VLOOKUP($D81,'Registro de equipos'!$B$5:$I$104,2,FALSE),"")</f>
      </c>
      <c r="F81" s="60" t="n"/>
      <c r="G81" s="60" t="n"/>
      <c r="H81" s="60" t="n"/>
      <c r="I81" s="60" t="n"/>
      <c r="J81" s="60" t="n"/>
      <c r="K81" s="27">
        <f>IF($B81="","",IF(OR($C81="",$G81=""),"未判定",IF(AND($J81="完了",$M81&lt;&gt;""),IF(($M81-$C81)&gt;IFERROR(VLOOKUP($G81,'Configuración de opciones'!$B$5:$C$10,2,FALSE),9999),"期限超過","期限内"),IF(TODAY()-$C81&gt;IFERROR(VLOOKUP($G81,'Configuración de opciones'!$B$5:$C$10,2,FALSE),9999),"期限超過","期限内"))))</f>
      </c>
      <c r="L81" s="68" t="n"/>
      <c r="M81" s="80" t="n"/>
      <c r="N81" s="62" t="n"/>
    </row>
    <row r="82" ht="22" customHeight="true">
      <c r="B82" s="59" t="n"/>
      <c r="C82" s="80" t="n"/>
      <c r="D82" s="60" t="n"/>
      <c r="E82" s="27">
        <f>IFERROR(VLOOKUP($D82,'Registro de equipos'!$B$5:$I$104,2,FALSE),"")</f>
      </c>
      <c r="F82" s="60" t="n"/>
      <c r="G82" s="60" t="n"/>
      <c r="H82" s="60" t="n"/>
      <c r="I82" s="60" t="n"/>
      <c r="J82" s="60" t="n"/>
      <c r="K82" s="27">
        <f>IF($B82="","",IF(OR($C82="",$G82=""),"未判定",IF(AND($J82="完了",$M82&lt;&gt;""),IF(($M82-$C82)&gt;IFERROR(VLOOKUP($G82,'Configuración de opciones'!$B$5:$C$10,2,FALSE),9999),"期限超過","期限内"),IF(TODAY()-$C82&gt;IFERROR(VLOOKUP($G82,'Configuración de opciones'!$B$5:$C$10,2,FALSE),9999),"期限超過","期限内"))))</f>
      </c>
      <c r="L82" s="68" t="n"/>
      <c r="M82" s="80" t="n"/>
      <c r="N82" s="62" t="n"/>
    </row>
    <row r="83" ht="22" customHeight="true">
      <c r="B83" s="59" t="n"/>
      <c r="C83" s="80" t="n"/>
      <c r="D83" s="60" t="n"/>
      <c r="E83" s="27">
        <f>IFERROR(VLOOKUP($D83,'Registro de equipos'!$B$5:$I$104,2,FALSE),"")</f>
      </c>
      <c r="F83" s="60" t="n"/>
      <c r="G83" s="60" t="n"/>
      <c r="H83" s="60" t="n"/>
      <c r="I83" s="60" t="n"/>
      <c r="J83" s="60" t="n"/>
      <c r="K83" s="27">
        <f>IF($B83="","",IF(OR($C83="",$G83=""),"未判定",IF(AND($J83="完了",$M83&lt;&gt;""),IF(($M83-$C83)&gt;IFERROR(VLOOKUP($G83,'Configuración de opciones'!$B$5:$C$10,2,FALSE),9999),"期限超過","期限内"),IF(TODAY()-$C83&gt;IFERROR(VLOOKUP($G83,'Configuración de opciones'!$B$5:$C$10,2,FALSE),9999),"期限超過","期限内"))))</f>
      </c>
      <c r="L83" s="68" t="n"/>
      <c r="M83" s="80" t="n"/>
      <c r="N83" s="62" t="n"/>
    </row>
    <row r="84" ht="22" customHeight="true">
      <c r="B84" s="59" t="n"/>
      <c r="C84" s="80" t="n"/>
      <c r="D84" s="60" t="n"/>
      <c r="E84" s="27">
        <f>IFERROR(VLOOKUP($D84,'Registro de equipos'!$B$5:$I$104,2,FALSE),"")</f>
      </c>
      <c r="F84" s="60" t="n"/>
      <c r="G84" s="60" t="n"/>
      <c r="H84" s="60" t="n"/>
      <c r="I84" s="60" t="n"/>
      <c r="J84" s="60" t="n"/>
      <c r="K84" s="27">
        <f>IF($B84="","",IF(OR($C84="",$G84=""),"未判定",IF(AND($J84="完了",$M84&lt;&gt;""),IF(($M84-$C84)&gt;IFERROR(VLOOKUP($G84,'Configuración de opciones'!$B$5:$C$10,2,FALSE),9999),"期限超過","期限内"),IF(TODAY()-$C84&gt;IFERROR(VLOOKUP($G84,'Configuración de opciones'!$B$5:$C$10,2,FALSE),9999),"期限超過","期限内"))))</f>
      </c>
      <c r="L84" s="68" t="n"/>
      <c r="M84" s="80" t="n"/>
      <c r="N84" s="62" t="n"/>
    </row>
    <row r="85" ht="22" customHeight="true">
      <c r="B85" s="59" t="n"/>
      <c r="C85" s="80" t="n"/>
      <c r="D85" s="60" t="n"/>
      <c r="E85" s="27">
        <f>IFERROR(VLOOKUP($D85,'Registro de equipos'!$B$5:$I$104,2,FALSE),"")</f>
      </c>
      <c r="F85" s="60" t="n"/>
      <c r="G85" s="60" t="n"/>
      <c r="H85" s="60" t="n"/>
      <c r="I85" s="60" t="n"/>
      <c r="J85" s="60" t="n"/>
      <c r="K85" s="27">
        <f>IF($B85="","",IF(OR($C85="",$G85=""),"未判定",IF(AND($J85="完了",$M85&lt;&gt;""),IF(($M85-$C85)&gt;IFERROR(VLOOKUP($G85,'Configuración de opciones'!$B$5:$C$10,2,FALSE),9999),"期限超過","期限内"),IF(TODAY()-$C85&gt;IFERROR(VLOOKUP($G85,'Configuración de opciones'!$B$5:$C$10,2,FALSE),9999),"期限超過","期限内"))))</f>
      </c>
      <c r="L85" s="68" t="n"/>
      <c r="M85" s="80" t="n"/>
      <c r="N85" s="62" t="n"/>
    </row>
    <row r="86" ht="22" customHeight="true">
      <c r="B86" s="59" t="n"/>
      <c r="C86" s="80" t="n"/>
      <c r="D86" s="60" t="n"/>
      <c r="E86" s="27">
        <f>IFERROR(VLOOKUP($D86,'Registro de equipos'!$B$5:$I$104,2,FALSE),"")</f>
      </c>
      <c r="F86" s="60" t="n"/>
      <c r="G86" s="60" t="n"/>
      <c r="H86" s="60" t="n"/>
      <c r="I86" s="60" t="n"/>
      <c r="J86" s="60" t="n"/>
      <c r="K86" s="27">
        <f>IF($B86="","",IF(OR($C86="",$G86=""),"未判定",IF(AND($J86="完了",$M86&lt;&gt;""),IF(($M86-$C86)&gt;IFERROR(VLOOKUP($G86,'Configuración de opciones'!$B$5:$C$10,2,FALSE),9999),"期限超過","期限内"),IF(TODAY()-$C86&gt;IFERROR(VLOOKUP($G86,'Configuración de opciones'!$B$5:$C$10,2,FALSE),9999),"期限超過","期限内"))))</f>
      </c>
      <c r="L86" s="68" t="n"/>
      <c r="M86" s="80" t="n"/>
      <c r="N86" s="62" t="n"/>
    </row>
    <row r="87" ht="22" customHeight="true">
      <c r="B87" s="59" t="n"/>
      <c r="C87" s="80" t="n"/>
      <c r="D87" s="60" t="n"/>
      <c r="E87" s="27">
        <f>IFERROR(VLOOKUP($D87,'Registro de equipos'!$B$5:$I$104,2,FALSE),"")</f>
      </c>
      <c r="F87" s="60" t="n"/>
      <c r="G87" s="60" t="n"/>
      <c r="H87" s="60" t="n"/>
      <c r="I87" s="60" t="n"/>
      <c r="J87" s="60" t="n"/>
      <c r="K87" s="27">
        <f>IF($B87="","",IF(OR($C87="",$G87=""),"未判定",IF(AND($J87="完了",$M87&lt;&gt;""),IF(($M87-$C87)&gt;IFERROR(VLOOKUP($G87,'Configuración de opciones'!$B$5:$C$10,2,FALSE),9999),"期限超過","期限内"),IF(TODAY()-$C87&gt;IFERROR(VLOOKUP($G87,'Configuración de opciones'!$B$5:$C$10,2,FALSE),9999),"期限超過","期限内"))))</f>
      </c>
      <c r="L87" s="68" t="n"/>
      <c r="M87" s="80" t="n"/>
      <c r="N87" s="62" t="n"/>
    </row>
    <row r="88" ht="22" customHeight="true">
      <c r="B88" s="59" t="n"/>
      <c r="C88" s="80" t="n"/>
      <c r="D88" s="60" t="n"/>
      <c r="E88" s="27">
        <f>IFERROR(VLOOKUP($D88,'Registro de equipos'!$B$5:$I$104,2,FALSE),"")</f>
      </c>
      <c r="F88" s="60" t="n"/>
      <c r="G88" s="60" t="n"/>
      <c r="H88" s="60" t="n"/>
      <c r="I88" s="60" t="n"/>
      <c r="J88" s="60" t="n"/>
      <c r="K88" s="27">
        <f>IF($B88="","",IF(OR($C88="",$G88=""),"未判定",IF(AND($J88="完了",$M88&lt;&gt;""),IF(($M88-$C88)&gt;IFERROR(VLOOKUP($G88,'Configuración de opciones'!$B$5:$C$10,2,FALSE),9999),"期限超過","期限内"),IF(TODAY()-$C88&gt;IFERROR(VLOOKUP($G88,'Configuración de opciones'!$B$5:$C$10,2,FALSE),9999),"期限超過","期限内"))))</f>
      </c>
      <c r="L88" s="68" t="n"/>
      <c r="M88" s="80" t="n"/>
      <c r="N88" s="62" t="n"/>
    </row>
    <row r="89" ht="22" customHeight="true">
      <c r="B89" s="59" t="n"/>
      <c r="C89" s="80" t="n"/>
      <c r="D89" s="60" t="n"/>
      <c r="E89" s="27">
        <f>IFERROR(VLOOKUP($D89,'Registro de equipos'!$B$5:$I$104,2,FALSE),"")</f>
      </c>
      <c r="F89" s="60" t="n"/>
      <c r="G89" s="60" t="n"/>
      <c r="H89" s="60" t="n"/>
      <c r="I89" s="60" t="n"/>
      <c r="J89" s="60" t="n"/>
      <c r="K89" s="27">
        <f>IF($B89="","",IF(OR($C89="",$G89=""),"未判定",IF(AND($J89="完了",$M89&lt;&gt;""),IF(($M89-$C89)&gt;IFERROR(VLOOKUP($G89,'Configuración de opciones'!$B$5:$C$10,2,FALSE),9999),"期限超過","期限内"),IF(TODAY()-$C89&gt;IFERROR(VLOOKUP($G89,'Configuración de opciones'!$B$5:$C$10,2,FALSE),9999),"期限超過","期限内"))))</f>
      </c>
      <c r="L89" s="68" t="n"/>
      <c r="M89" s="80" t="n"/>
      <c r="N89" s="62" t="n"/>
    </row>
    <row r="90" ht="22" customHeight="true">
      <c r="B90" s="59" t="n"/>
      <c r="C90" s="80" t="n"/>
      <c r="D90" s="60" t="n"/>
      <c r="E90" s="27">
        <f>IFERROR(VLOOKUP($D90,'Registro de equipos'!$B$5:$I$104,2,FALSE),"")</f>
      </c>
      <c r="F90" s="60" t="n"/>
      <c r="G90" s="60" t="n"/>
      <c r="H90" s="60" t="n"/>
      <c r="I90" s="60" t="n"/>
      <c r="J90" s="60" t="n"/>
      <c r="K90" s="27">
        <f>IF($B90="","",IF(OR($C90="",$G90=""),"未判定",IF(AND($J90="完了",$M90&lt;&gt;""),IF(($M90-$C90)&gt;IFERROR(VLOOKUP($G90,'Configuración de opciones'!$B$5:$C$10,2,FALSE),9999),"期限超過","期限内"),IF(TODAY()-$C90&gt;IFERROR(VLOOKUP($G90,'Configuración de opciones'!$B$5:$C$10,2,FALSE),9999),"期限超過","期限内"))))</f>
      </c>
      <c r="L90" s="68" t="n"/>
      <c r="M90" s="80" t="n"/>
      <c r="N90" s="62" t="n"/>
    </row>
    <row r="91" ht="22" customHeight="true">
      <c r="B91" s="59" t="n"/>
      <c r="C91" s="80" t="n"/>
      <c r="D91" s="60" t="n"/>
      <c r="E91" s="27">
        <f>IFERROR(VLOOKUP($D91,'Registro de equipos'!$B$5:$I$104,2,FALSE),"")</f>
      </c>
      <c r="F91" s="60" t="n"/>
      <c r="G91" s="60" t="n"/>
      <c r="H91" s="60" t="n"/>
      <c r="I91" s="60" t="n"/>
      <c r="J91" s="60" t="n"/>
      <c r="K91" s="27">
        <f>IF($B91="","",IF(OR($C91="",$G91=""),"未判定",IF(AND($J91="完了",$M91&lt;&gt;""),IF(($M91-$C91)&gt;IFERROR(VLOOKUP($G91,'Configuración de opciones'!$B$5:$C$10,2,FALSE),9999),"期限超過","期限内"),IF(TODAY()-$C91&gt;IFERROR(VLOOKUP($G91,'Configuración de opciones'!$B$5:$C$10,2,FALSE),9999),"期限超過","期限内"))))</f>
      </c>
      <c r="L91" s="68" t="n"/>
      <c r="M91" s="80" t="n"/>
      <c r="N91" s="62" t="n"/>
    </row>
    <row r="92" ht="22" customHeight="true">
      <c r="B92" s="59" t="n"/>
      <c r="C92" s="80" t="n"/>
      <c r="D92" s="60" t="n"/>
      <c r="E92" s="27">
        <f>IFERROR(VLOOKUP($D92,'Registro de equipos'!$B$5:$I$104,2,FALSE),"")</f>
      </c>
      <c r="F92" s="60" t="n"/>
      <c r="G92" s="60" t="n"/>
      <c r="H92" s="60" t="n"/>
      <c r="I92" s="60" t="n"/>
      <c r="J92" s="60" t="n"/>
      <c r="K92" s="27">
        <f>IF($B92="","",IF(OR($C92="",$G92=""),"未判定",IF(AND($J92="完了",$M92&lt;&gt;""),IF(($M92-$C92)&gt;IFERROR(VLOOKUP($G92,'Configuración de opciones'!$B$5:$C$10,2,FALSE),9999),"期限超過","期限内"),IF(TODAY()-$C92&gt;IFERROR(VLOOKUP($G92,'Configuración de opciones'!$B$5:$C$10,2,FALSE),9999),"期限超過","期限内"))))</f>
      </c>
      <c r="L92" s="68" t="n"/>
      <c r="M92" s="80" t="n"/>
      <c r="N92" s="62" t="n"/>
    </row>
    <row r="93" ht="22" customHeight="true">
      <c r="B93" s="59" t="n"/>
      <c r="C93" s="80" t="n"/>
      <c r="D93" s="60" t="n"/>
      <c r="E93" s="27">
        <f>IFERROR(VLOOKUP($D93,'Registro de equipos'!$B$5:$I$104,2,FALSE),"")</f>
      </c>
      <c r="F93" s="60" t="n"/>
      <c r="G93" s="60" t="n"/>
      <c r="H93" s="60" t="n"/>
      <c r="I93" s="60" t="n"/>
      <c r="J93" s="60" t="n"/>
      <c r="K93" s="27">
        <f>IF($B93="","",IF(OR($C93="",$G93=""),"未判定",IF(AND($J93="完了",$M93&lt;&gt;""),IF(($M93-$C93)&gt;IFERROR(VLOOKUP($G93,'Configuración de opciones'!$B$5:$C$10,2,FALSE),9999),"期限超過","期限内"),IF(TODAY()-$C93&gt;IFERROR(VLOOKUP($G93,'Configuración de opciones'!$B$5:$C$10,2,FALSE),9999),"期限超過","期限内"))))</f>
      </c>
      <c r="L93" s="68" t="n"/>
      <c r="M93" s="80" t="n"/>
      <c r="N93" s="62" t="n"/>
    </row>
    <row r="94" ht="22" customHeight="true">
      <c r="B94" s="59" t="n"/>
      <c r="C94" s="80" t="n"/>
      <c r="D94" s="60" t="n"/>
      <c r="E94" s="27">
        <f>IFERROR(VLOOKUP($D94,'Registro de equipos'!$B$5:$I$104,2,FALSE),"")</f>
      </c>
      <c r="F94" s="60" t="n"/>
      <c r="G94" s="60" t="n"/>
      <c r="H94" s="60" t="n"/>
      <c r="I94" s="60" t="n"/>
      <c r="J94" s="60" t="n"/>
      <c r="K94" s="27">
        <f>IF($B94="","",IF(OR($C94="",$G94=""),"未判定",IF(AND($J94="完了",$M94&lt;&gt;""),IF(($M94-$C94)&gt;IFERROR(VLOOKUP($G94,'Configuración de opciones'!$B$5:$C$10,2,FALSE),9999),"期限超過","期限内"),IF(TODAY()-$C94&gt;IFERROR(VLOOKUP($G94,'Configuración de opciones'!$B$5:$C$10,2,FALSE),9999),"期限超過","期限内"))))</f>
      </c>
      <c r="L94" s="68" t="n"/>
      <c r="M94" s="80" t="n"/>
      <c r="N94" s="62" t="n"/>
    </row>
    <row r="95" ht="22" customHeight="true">
      <c r="B95" s="59" t="n"/>
      <c r="C95" s="80" t="n"/>
      <c r="D95" s="60" t="n"/>
      <c r="E95" s="27">
        <f>IFERROR(VLOOKUP($D95,'Registro de equipos'!$B$5:$I$104,2,FALSE),"")</f>
      </c>
      <c r="F95" s="60" t="n"/>
      <c r="G95" s="60" t="n"/>
      <c r="H95" s="60" t="n"/>
      <c r="I95" s="60" t="n"/>
      <c r="J95" s="60" t="n"/>
      <c r="K95" s="27">
        <f>IF($B95="","",IF(OR($C95="",$G95=""),"未判定",IF(AND($J95="完了",$M95&lt;&gt;""),IF(($M95-$C95)&gt;IFERROR(VLOOKUP($G95,'Configuración de opciones'!$B$5:$C$10,2,FALSE),9999),"期限超過","期限内"),IF(TODAY()-$C95&gt;IFERROR(VLOOKUP($G95,'Configuración de opciones'!$B$5:$C$10,2,FALSE),9999),"期限超過","期限内"))))</f>
      </c>
      <c r="L95" s="68" t="n"/>
      <c r="M95" s="80" t="n"/>
      <c r="N95" s="62" t="n"/>
    </row>
    <row r="96" ht="22" customHeight="true">
      <c r="B96" s="59" t="n"/>
      <c r="C96" s="80" t="n"/>
      <c r="D96" s="60" t="n"/>
      <c r="E96" s="27">
        <f>IFERROR(VLOOKUP($D96,'Registro de equipos'!$B$5:$I$104,2,FALSE),"")</f>
      </c>
      <c r="F96" s="60" t="n"/>
      <c r="G96" s="60" t="n"/>
      <c r="H96" s="60" t="n"/>
      <c r="I96" s="60" t="n"/>
      <c r="J96" s="60" t="n"/>
      <c r="K96" s="27">
        <f>IF($B96="","",IF(OR($C96="",$G96=""),"未判定",IF(AND($J96="完了",$M96&lt;&gt;""),IF(($M96-$C96)&gt;IFERROR(VLOOKUP($G96,'Configuración de opciones'!$B$5:$C$10,2,FALSE),9999),"期限超過","期限内"),IF(TODAY()-$C96&gt;IFERROR(VLOOKUP($G96,'Configuración de opciones'!$B$5:$C$10,2,FALSE),9999),"期限超過","期限内"))))</f>
      </c>
      <c r="L96" s="68" t="n"/>
      <c r="M96" s="80" t="n"/>
      <c r="N96" s="62" t="n"/>
    </row>
    <row r="97" ht="22" customHeight="true">
      <c r="B97" s="59" t="n"/>
      <c r="C97" s="80" t="n"/>
      <c r="D97" s="60" t="n"/>
      <c r="E97" s="27">
        <f>IFERROR(VLOOKUP($D97,'Registro de equipos'!$B$5:$I$104,2,FALSE),"")</f>
      </c>
      <c r="F97" s="60" t="n"/>
      <c r="G97" s="60" t="n"/>
      <c r="H97" s="60" t="n"/>
      <c r="I97" s="60" t="n"/>
      <c r="J97" s="60" t="n"/>
      <c r="K97" s="27">
        <f>IF($B97="","",IF(OR($C97="",$G97=""),"未判定",IF(AND($J97="完了",$M97&lt;&gt;""),IF(($M97-$C97)&gt;IFERROR(VLOOKUP($G97,'Configuración de opciones'!$B$5:$C$10,2,FALSE),9999),"期限超過","期限内"),IF(TODAY()-$C97&gt;IFERROR(VLOOKUP($G97,'Configuración de opciones'!$B$5:$C$10,2,FALSE),9999),"期限超過","期限内"))))</f>
      </c>
      <c r="L97" s="68" t="n"/>
      <c r="M97" s="80" t="n"/>
      <c r="N97" s="62" t="n"/>
    </row>
    <row r="98" ht="22" customHeight="true">
      <c r="B98" s="59" t="n"/>
      <c r="C98" s="80" t="n"/>
      <c r="D98" s="60" t="n"/>
      <c r="E98" s="27">
        <f>IFERROR(VLOOKUP($D98,'Registro de equipos'!$B$5:$I$104,2,FALSE),"")</f>
      </c>
      <c r="F98" s="60" t="n"/>
      <c r="G98" s="60" t="n"/>
      <c r="H98" s="60" t="n"/>
      <c r="I98" s="60" t="n"/>
      <c r="J98" s="60" t="n"/>
      <c r="K98" s="27">
        <f>IF($B98="","",IF(OR($C98="",$G98=""),"未判定",IF(AND($J98="完了",$M98&lt;&gt;""),IF(($M98-$C98)&gt;IFERROR(VLOOKUP($G98,'Configuración de opciones'!$B$5:$C$10,2,FALSE),9999),"期限超過","期限内"),IF(TODAY()-$C98&gt;IFERROR(VLOOKUP($G98,'Configuración de opciones'!$B$5:$C$10,2,FALSE),9999),"期限超過","期限内"))))</f>
      </c>
      <c r="L98" s="68" t="n"/>
      <c r="M98" s="80" t="n"/>
      <c r="N98" s="62" t="n"/>
    </row>
    <row r="99" ht="22" customHeight="true">
      <c r="B99" s="59" t="n"/>
      <c r="C99" s="80" t="n"/>
      <c r="D99" s="60" t="n"/>
      <c r="E99" s="27">
        <f>IFERROR(VLOOKUP($D99,'Registro de equipos'!$B$5:$I$104,2,FALSE),"")</f>
      </c>
      <c r="F99" s="60" t="n"/>
      <c r="G99" s="60" t="n"/>
      <c r="H99" s="60" t="n"/>
      <c r="I99" s="60" t="n"/>
      <c r="J99" s="60" t="n"/>
      <c r="K99" s="27">
        <f>IF($B99="","",IF(OR($C99="",$G99=""),"未判定",IF(AND($J99="完了",$M99&lt;&gt;""),IF(($M99-$C99)&gt;IFERROR(VLOOKUP($G99,'Configuración de opciones'!$B$5:$C$10,2,FALSE),9999),"期限超過","期限内"),IF(TODAY()-$C99&gt;IFERROR(VLOOKUP($G99,'Configuración de opciones'!$B$5:$C$10,2,FALSE),9999),"期限超過","期限内"))))</f>
      </c>
      <c r="L99" s="68" t="n"/>
      <c r="M99" s="80" t="n"/>
      <c r="N99" s="62" t="n"/>
    </row>
    <row r="100" ht="22" customHeight="true">
      <c r="B100" s="59" t="n"/>
      <c r="C100" s="80" t="n"/>
      <c r="D100" s="60" t="n"/>
      <c r="E100" s="27">
        <f>IFERROR(VLOOKUP($D100,'Registro de equipos'!$B$5:$I$104,2,FALSE),"")</f>
      </c>
      <c r="F100" s="60" t="n"/>
      <c r="G100" s="60" t="n"/>
      <c r="H100" s="60" t="n"/>
      <c r="I100" s="60" t="n"/>
      <c r="J100" s="60" t="n"/>
      <c r="K100" s="27">
        <f>IF($B100="","",IF(OR($C100="",$G100=""),"未判定",IF(AND($J100="完了",$M100&lt;&gt;""),IF(($M100-$C100)&gt;IFERROR(VLOOKUP($G100,'Configuración de opciones'!$B$5:$C$10,2,FALSE),9999),"期限超過","期限内"),IF(TODAY()-$C100&gt;IFERROR(VLOOKUP($G100,'Configuración de opciones'!$B$5:$C$10,2,FALSE),9999),"期限超過","期限内"))))</f>
      </c>
      <c r="L100" s="68" t="n"/>
      <c r="M100" s="80" t="n"/>
      <c r="N100" s="62" t="n"/>
    </row>
    <row r="101" ht="22" customHeight="true">
      <c r="B101" s="59" t="n"/>
      <c r="C101" s="80" t="n"/>
      <c r="D101" s="60" t="n"/>
      <c r="E101" s="27">
        <f>IFERROR(VLOOKUP($D101,'Registro de equipos'!$B$5:$I$104,2,FALSE),"")</f>
      </c>
      <c r="F101" s="60" t="n"/>
      <c r="G101" s="60" t="n"/>
      <c r="H101" s="60" t="n"/>
      <c r="I101" s="60" t="n"/>
      <c r="J101" s="60" t="n"/>
      <c r="K101" s="27">
        <f>IF($B101="","",IF(OR($C101="",$G101=""),"未判定",IF(AND($J101="完了",$M101&lt;&gt;""),IF(($M101-$C101)&gt;IFERROR(VLOOKUP($G101,'Configuración de opciones'!$B$5:$C$10,2,FALSE),9999),"期限超過","期限内"),IF(TODAY()-$C101&gt;IFERROR(VLOOKUP($G101,'Configuración de opciones'!$B$5:$C$10,2,FALSE),9999),"期限超過","期限内"))))</f>
      </c>
      <c r="L101" s="68" t="n"/>
      <c r="M101" s="80" t="n"/>
      <c r="N101" s="62" t="n"/>
    </row>
    <row r="102" ht="22" customHeight="true">
      <c r="B102" s="59" t="n"/>
      <c r="C102" s="80" t="n"/>
      <c r="D102" s="60" t="n"/>
      <c r="E102" s="27">
        <f>IFERROR(VLOOKUP($D102,'Registro de equipos'!$B$5:$I$104,2,FALSE),"")</f>
      </c>
      <c r="F102" s="60" t="n"/>
      <c r="G102" s="60" t="n"/>
      <c r="H102" s="60" t="n"/>
      <c r="I102" s="60" t="n"/>
      <c r="J102" s="60" t="n"/>
      <c r="K102" s="27">
        <f>IF($B102="","",IF(OR($C102="",$G102=""),"未判定",IF(AND($J102="完了",$M102&lt;&gt;""),IF(($M102-$C102)&gt;IFERROR(VLOOKUP($G102,'Configuración de opciones'!$B$5:$C$10,2,FALSE),9999),"期限超過","期限内"),IF(TODAY()-$C102&gt;IFERROR(VLOOKUP($G102,'Configuración de opciones'!$B$5:$C$10,2,FALSE),9999),"期限超過","期限内"))))</f>
      </c>
      <c r="L102" s="68" t="n"/>
      <c r="M102" s="80" t="n"/>
      <c r="N102" s="62" t="n"/>
    </row>
    <row r="103" ht="22" customHeight="true">
      <c r="B103" s="59" t="n"/>
      <c r="C103" s="80" t="n"/>
      <c r="D103" s="60" t="n"/>
      <c r="E103" s="27">
        <f>IFERROR(VLOOKUP($D103,'Registro de equipos'!$B$5:$I$104,2,FALSE),"")</f>
      </c>
      <c r="F103" s="60" t="n"/>
      <c r="G103" s="60" t="n"/>
      <c r="H103" s="60" t="n"/>
      <c r="I103" s="60" t="n"/>
      <c r="J103" s="60" t="n"/>
      <c r="K103" s="27">
        <f>IF($B103="","",IF(OR($C103="",$G103=""),"未判定",IF(AND($J103="完了",$M103&lt;&gt;""),IF(($M103-$C103)&gt;IFERROR(VLOOKUP($G103,'Configuración de opciones'!$B$5:$C$10,2,FALSE),9999),"期限超過","期限内"),IF(TODAY()-$C103&gt;IFERROR(VLOOKUP($G103,'Configuración de opciones'!$B$5:$C$10,2,FALSE),9999),"期限超過","期限内"))))</f>
      </c>
      <c r="L103" s="68" t="n"/>
      <c r="M103" s="80" t="n"/>
      <c r="N103" s="62" t="n"/>
    </row>
    <row r="104" ht="22" customHeight="true">
      <c r="B104" s="63" t="n"/>
      <c r="C104" s="81" t="n"/>
      <c r="D104" s="64" t="n"/>
      <c r="E104" s="33">
        <f>IFERROR(VLOOKUP($D104,'Registro de equipos'!$B$5:$I$104,2,FALSE),"")</f>
      </c>
      <c r="F104" s="64" t="n"/>
      <c r="G104" s="64" t="n"/>
      <c r="H104" s="64" t="n"/>
      <c r="I104" s="64" t="n"/>
      <c r="J104" s="64" t="n"/>
      <c r="K104" s="33">
        <f>IF($B104="","",IF(OR($C104="",$G104=""),"未判定",IF(AND($J104="完了",$M104&lt;&gt;""),IF(($M104-$C104)&gt;IFERROR(VLOOKUP($G104,'Configuración de opciones'!$B$5:$C$10,2,FALSE),9999),"期限超過","期限内"),IF(TODAY()-$C104&gt;IFERROR(VLOOKUP($G104,'Configuración de opciones'!$B$5:$C$10,2,FALSE),9999),"期限超過","期限内"))))</f>
      </c>
      <c r="L104" s="70" t="n"/>
      <c r="M104" s="81" t="n"/>
      <c r="N104" s="66" t="n"/>
    </row>
  </sheetData>
  <sheetProtection password="DB0D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 count="1">
    <mergeCell ref="B2:N2"/>
  </mergeCells>
  <conditionalFormatting sqref="B5:N104">
    <cfRule type="expression" dxfId="4" priority="1">
      <formula>$K5="期限超過"</formula>
    </cfRule>
  </conditionalFormatting>
  <conditionalFormatting sqref="K5:K104">
    <cfRule type="cellIs" dxfId="1" priority="2" operator="equal">
      <formula>"期限内"</formula>
    </cfRule>
    <cfRule type="cellIs" dxfId="0" priority="3" operator="equal">
      <formula>"期限超過"</formula>
    </cfRule>
  </conditionalFormatting>
  <conditionalFormatting sqref="J5:J104">
    <cfRule type="cellIs" dxfId="1" priority="4" operator="equal">
      <formula>"完了"</formula>
    </cfRule>
    <cfRule type="expression" dxfId="2" priority="5">
      <formula>OR($J5="受付",$J5="手配中",$J5="修理中",$J5="検収待ち")</formula>
    </cfRule>
  </conditionalFormatting>
  <conditionalFormatting sqref="G5:G104">
    <cfRule type="cellIs" dxfId="5" priority="6" operator="equal">
      <formula>"緊急"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8">
    <dataValidation allowBlank="true" error="日付は 2020-01-01 から 2099-12-31 の範囲で入力してください。" errorTitle="日付入力エラー" operator="between" prompt="YYYY-MM-DD 形式で入力してください。" promptTitle="日付" sqref="C5:C104" type="date">
      <formula1>DATE(2020,1,1)</formula1>
      <formula2>DATE(2099,12,31)</formula2>
    </dataValidation>
    <dataValidation allowBlank="true" error="日付は 2020-01-01 から 2099-12-31 の範囲で入力してください。" errorTitle="日付入力エラー" operator="between" prompt="YYYY-MM-DD 形式で入力してください。" promptTitle="日付" sqref="M5:M104" type="date">
      <formula1>DATE(2020,1,1)</formula1>
      <formula2>DATE(2099,12,31)</formula2>
    </dataValidation>
    <dataValidation allowBlank="true" error="0以上の数値を入力してください。" errorTitle="数値入力エラー" operator="greaterThanOrEqual" sqref="L5:L104" type="decimal">
      <formula1>0</formula1>
    </dataValidation>
    <dataValidation allowBlank="true" error="設定済みの選択肢から選んでください。" errorTitle="入力値エラー" prompt="Registro de equiposから設備番号を選択してください。" promptTitle="入力支援" sqref="D5:D104" type="list">
      <formula1>=AssetNumberList</formula1>
    </dataValidation>
    <dataValidation allowBlank="true" error="設定済みの選択肢から選んでください。" errorTitle="入力値エラー" prompt="リストから選択してください。" promptTitle="入力支援" sqref="F5:F104" type="list">
      <formula1>=RepairCategoryList</formula1>
    </dataValidation>
    <dataValidation allowBlank="true" error="設定済みの選択肢から選んでください。" errorTitle="入力値エラー" prompt="リストから選択してください。" promptTitle="入力支援" sqref="G5:G104" type="list">
      <formula1>=PriorityList</formula1>
    </dataValidation>
    <dataValidation allowBlank="true" error="設定済みの選択肢から選んでください。" errorTitle="入力値エラー" prompt="リストから選択してください。" promptTitle="入力支援" sqref="H5:I104" type="list">
      <formula1>=ContactNameList</formula1>
    </dataValidation>
    <dataValidation allowBlank="true" error="設定済みの選択肢から選んでください。" errorTitle="入力値エラー" prompt="リストから選択してください。" promptTitle="入力支援" sqref="J5:J104" type="list">
      <formula1>=StatusList</formula1>
    </dataValidation>
  </dataValidations>
  <pageMargins left="0.35" right="0.35" top="0.55" bottom="0.55" header="0.5" footer="0.5"/>
  <pageSetup fitToHeight="0" fitToWidth="1" orientation="landscape"/>
  <tableParts count="1"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/>
  </sheetPr>
  <dimension ref="B2:P40"/>
  <sheetViews>
    <sheetView showGridLines="true" workbookViewId="0">
      <selection activeCell="A1" sqref="A1"/>
    </sheetView>
  </sheetViews>
  <sheetFormatPr baseColWidth="8" defaultRowHeight="18"/>
  <cols>
    <col customWidth="true" max="1" min="1" width="8"/>
    <col customWidth="true" max="2" min="2" width="27"/>
    <col customWidth="true" max="3" min="3" width="10"/>
    <col customWidth="true" max="4" min="4" width="12"/>
    <col customWidth="true" max="5" min="5" width="25"/>
    <col customWidth="true" max="6" min="6" width="29"/>
    <col customWidth="true" max="7" min="7" width="10"/>
    <col customWidth="true" max="8" min="8" width="14"/>
    <col customWidth="true" max="9" min="9" width="27"/>
    <col customWidth="true" max="10" min="10" width="14"/>
    <col customWidth="true" max="16" min="11" width="10"/>
  </cols>
  <sheetData>
    <row r="1" ht="20" customHeight="true"/>
    <row r="2" ht="28" customHeight="true">
      <c r="B2" s="1" t="s">
        <v>7</v>
      </c>
      <c r="C2" s="71" t="n"/>
      <c r="D2" s="71" t="n"/>
      <c r="E2" s="71" t="n"/>
      <c r="F2" s="71" t="n"/>
      <c r="G2" s="71" t="n"/>
      <c r="H2" s="71" t="n"/>
      <c r="I2" s="71" t="n"/>
      <c r="J2" s="71" t="n"/>
      <c r="K2" s="71" t="n"/>
      <c r="L2" s="71" t="n"/>
      <c r="M2" s="71" t="n"/>
      <c r="N2" s="71" t="n"/>
      <c r="O2" s="71" t="n"/>
      <c r="P2" s="72" t="n"/>
    </row>
    <row r="3" ht="20" customHeight="true">
      <c r="B3" s="16" t="s">
        <v>149</v>
      </c>
      <c r="C3" s="82" t="n"/>
      <c r="D3" s="16" t="s">
        <v>150</v>
      </c>
      <c r="E3" s="82" t="n"/>
      <c r="F3" s="16" t="s">
        <v>151</v>
      </c>
      <c r="G3" s="82" t="n"/>
      <c r="H3" s="16" t="s">
        <v>152</v>
      </c>
      <c r="I3" s="82" t="n"/>
    </row>
    <row r="4" ht="20" customHeight="true">
      <c r="B4" s="18">
        <f>COUNTA('Solicitudes de reparación'!$B$5:$B$104)</f>
      </c>
      <c r="C4" s="76" t="n"/>
      <c r="D4" s="18">
        <f>COUNTIFS('Solicitudes de reparación'!$B$5:$B$104,"&lt;&gt;",'Solicitudes de reparación'!$J$5:$J$104,"&lt;&gt;完了")</f>
      </c>
      <c r="E4" s="76" t="n"/>
      <c r="F4" s="18">
        <f>COUNTIFS('Solicitudes de reparación'!$B$5:$B$104,"&lt;&gt;",'Solicitudes de reparación'!$K$5:$K$104,"期限超過")</f>
      </c>
      <c r="G4" s="76" t="n"/>
      <c r="H4" s="83">
        <f>SUM('Solicitudes de reparación'!$L$5:$L$104)</f>
      </c>
      <c r="I4" s="76" t="n"/>
    </row>
    <row r="5" ht="20" customHeight="true">
      <c r="B5" s="84" t="n"/>
      <c r="C5" s="79" t="n"/>
      <c r="D5" s="84" t="n"/>
      <c r="E5" s="79" t="n"/>
      <c r="F5" s="84" t="n"/>
      <c r="G5" s="79" t="n"/>
      <c r="H5" s="84" t="n"/>
      <c r="I5" s="79" t="n"/>
    </row>
    <row r="6" ht="20" customHeight="true"/>
    <row r="7" ht="20" customHeight="true">
      <c r="B7" s="2" t="s">
        <v>153</v>
      </c>
      <c r="C7" s="73" t="n"/>
      <c r="D7" s="73" t="n"/>
      <c r="E7" s="73" t="n"/>
      <c r="F7" s="73" t="n"/>
      <c r="G7" s="74" t="n"/>
      <c r="I7" s="2" t="s">
        <v>154</v>
      </c>
      <c r="J7" s="73" t="n"/>
      <c r="K7" s="73" t="n"/>
      <c r="L7" s="73" t="n"/>
      <c r="M7" s="73" t="n"/>
      <c r="N7" s="73" t="n"/>
      <c r="O7" s="73" t="n"/>
      <c r="P7" s="74" t="n"/>
    </row>
    <row r="8" ht="24" customHeight="true">
      <c r="B8" s="23" t="s">
        <v>33</v>
      </c>
      <c r="C8" s="24" t="s">
        <v>155</v>
      </c>
      <c r="D8" s="24" t="s">
        <v>156</v>
      </c>
      <c r="E8" s="24" t="s">
        <v>157</v>
      </c>
      <c r="F8" s="24" t="s">
        <v>158</v>
      </c>
      <c r="G8" s="25" t="s">
        <v>159</v>
      </c>
      <c r="I8" s="23" t="s">
        <v>110</v>
      </c>
      <c r="J8" s="24" t="s">
        <v>111</v>
      </c>
      <c r="K8" s="24" t="s">
        <v>155</v>
      </c>
      <c r="L8" s="24" t="s">
        <v>156</v>
      </c>
      <c r="M8" s="24" t="s">
        <v>157</v>
      </c>
      <c r="N8" s="24" t="s">
        <v>158</v>
      </c>
      <c r="O8" s="24" t="s">
        <v>160</v>
      </c>
      <c r="P8" s="25" t="s">
        <v>161</v>
      </c>
    </row>
    <row r="9" ht="22" customHeight="true">
      <c r="B9" s="26" t="s">
        <v>41</v>
      </c>
      <c r="C9" s="27">
        <f>COUNTIFS('Solicitudes de reparación'!$G$5:$G$104,$B9,'Solicitudes de reparación'!$B$5:$B$104,"&lt;&gt;")</f>
      </c>
      <c r="D9" s="27">
        <f>COUNTIFS('Solicitudes de reparación'!$G$5:$G$104,$B9,'Solicitudes de reparación'!$J$5:$J$104,"&lt;&gt;完了",'Solicitudes de reparación'!$B$5:$B$104,"&lt;&gt;")</f>
      </c>
      <c r="E9" s="27">
        <f>COUNTIFS('Solicitudes de reparación'!$G$5:$G$104,$B9,'Solicitudes de reparación'!$J$5:$J$104,"完了",'Solicitudes de reparación'!$B$5:$B$104,"&lt;&gt;")</f>
      </c>
      <c r="F9" s="27">
        <f>COUNTIFS('Solicitudes de reparación'!$G$5:$G$104,$B9,'Solicitudes de reparación'!$K$5:$K$104,"期限超過",'Solicitudes de reparación'!$B$5:$B$104,"&lt;&gt;")</f>
      </c>
      <c r="G9" s="85">
        <f>IFERROR($E9/$C9,0)</f>
      </c>
      <c r="I9" s="29">
        <f>IF('Registro de equipos'!$B5="","",'Registro de equipos'!$B5)</f>
      </c>
      <c r="J9" s="27">
        <f>IF($I9="","",'Registro de equipos'!$C5)</f>
      </c>
      <c r="K9" s="27">
        <f>IF($I9="","",COUNTIF('Solicitudes de reparación'!$D$5:$D$104,$I9))</f>
      </c>
      <c r="L9" s="27">
        <f>IF($I9="","",COUNTIFS('Solicitudes de reparación'!$D$5:$D$104,$I9,'Solicitudes de reparación'!$J$5:$J$104,"&lt;&gt;完了",'Solicitudes de reparación'!$B$5:$B$104,"&lt;&gt;"))</f>
      </c>
      <c r="M9" s="27">
        <f>IF($I9="","",COUNTIFS('Solicitudes de reparación'!$D$5:$D$104,$I9,'Solicitudes de reparación'!$J$5:$J$104,"完了"))</f>
      </c>
      <c r="N9" s="27">
        <f>IF($I9="","",COUNTIFS('Solicitudes de reparación'!$D$5:$D$104,$I9,'Solicitudes de reparación'!$K$5:$K$104,"期限超過"))</f>
      </c>
      <c r="O9" s="86">
        <f>IF($I9="","",SUMIFS('Solicitudes de reparación'!$L$5:$L$104,'Solicitudes de reparación'!$D$5:$D$104,$I9))</f>
      </c>
      <c r="P9" s="87">
        <f>IF($I9="","",IFERROR($O9/$K9,0))</f>
      </c>
    </row>
    <row r="10" ht="22" customHeight="true">
      <c r="B10" s="26" t="s">
        <v>47</v>
      </c>
      <c r="C10" s="27">
        <f>COUNTIFS('Solicitudes de reparación'!$G$5:$G$104,$B10,'Solicitudes de reparación'!$B$5:$B$104,"&lt;&gt;")</f>
      </c>
      <c r="D10" s="27">
        <f>COUNTIFS('Solicitudes de reparación'!$G$5:$G$104,$B10,'Solicitudes de reparación'!$J$5:$J$104,"&lt;&gt;完了",'Solicitudes de reparación'!$B$5:$B$104,"&lt;&gt;")</f>
      </c>
      <c r="E10" s="27">
        <f>COUNTIFS('Solicitudes de reparación'!$G$5:$G$104,$B10,'Solicitudes de reparación'!$J$5:$J$104,"完了",'Solicitudes de reparación'!$B$5:$B$104,"&lt;&gt;")</f>
      </c>
      <c r="F10" s="27">
        <f>COUNTIFS('Solicitudes de reparación'!$G$5:$G$104,$B10,'Solicitudes de reparación'!$K$5:$K$104,"期限超過",'Solicitudes de reparación'!$B$5:$B$104,"&lt;&gt;")</f>
      </c>
      <c r="G10" s="85">
        <f>IFERROR($E10/$C10,0)</f>
      </c>
      <c r="I10" s="29">
        <f>IF('Registro de equipos'!$B6="","",'Registro de equipos'!$B6)</f>
      </c>
      <c r="J10" s="27">
        <f>IF($I10="","",'Registro de equipos'!$C6)</f>
      </c>
      <c r="K10" s="27">
        <f>IF($I10="","",COUNTIF('Solicitudes de reparación'!$D$5:$D$104,$I10))</f>
      </c>
      <c r="L10" s="27">
        <f>IF($I10="","",COUNTIFS('Solicitudes de reparación'!$D$5:$D$104,$I10,'Solicitudes de reparación'!$J$5:$J$104,"&lt;&gt;完了",'Solicitudes de reparación'!$B$5:$B$104,"&lt;&gt;"))</f>
      </c>
      <c r="M10" s="27">
        <f>IF($I10="","",COUNTIFS('Solicitudes de reparación'!$D$5:$D$104,$I10,'Solicitudes de reparación'!$J$5:$J$104,"完了"))</f>
      </c>
      <c r="N10" s="27">
        <f>IF($I10="","",COUNTIFS('Solicitudes de reparación'!$D$5:$D$104,$I10,'Solicitudes de reparación'!$K$5:$K$104,"期限超過"))</f>
      </c>
      <c r="O10" s="86">
        <f>IF($I10="","",SUMIFS('Solicitudes de reparación'!$L$5:$L$104,'Solicitudes de reparación'!$D$5:$D$104,$I10))</f>
      </c>
      <c r="P10" s="87">
        <f>IF($I10="","",IFERROR($O10/$K10,0))</f>
      </c>
    </row>
    <row r="11" ht="22" customHeight="true">
      <c r="B11" s="26" t="s">
        <v>53</v>
      </c>
      <c r="C11" s="27">
        <f>COUNTIFS('Solicitudes de reparación'!$G$5:$G$104,$B11,'Solicitudes de reparación'!$B$5:$B$104,"&lt;&gt;")</f>
      </c>
      <c r="D11" s="27">
        <f>COUNTIFS('Solicitudes de reparación'!$G$5:$G$104,$B11,'Solicitudes de reparación'!$J$5:$J$104,"&lt;&gt;完了",'Solicitudes de reparación'!$B$5:$B$104,"&lt;&gt;")</f>
      </c>
      <c r="E11" s="27">
        <f>COUNTIFS('Solicitudes de reparación'!$G$5:$G$104,$B11,'Solicitudes de reparación'!$J$5:$J$104,"完了",'Solicitudes de reparación'!$B$5:$B$104,"&lt;&gt;")</f>
      </c>
      <c r="F11" s="27">
        <f>COUNTIFS('Solicitudes de reparación'!$G$5:$G$104,$B11,'Solicitudes de reparación'!$K$5:$K$104,"期限超過",'Solicitudes de reparación'!$B$5:$B$104,"&lt;&gt;")</f>
      </c>
      <c r="G11" s="85">
        <f>IFERROR($E11/$C11,0)</f>
      </c>
      <c r="I11" s="29">
        <f>IF('Registro de equipos'!$B7="","",'Registro de equipos'!$B7)</f>
      </c>
      <c r="J11" s="27">
        <f>IF($I11="","",'Registro de equipos'!$C7)</f>
      </c>
      <c r="K11" s="27">
        <f>IF($I11="","",COUNTIF('Solicitudes de reparación'!$D$5:$D$104,$I11))</f>
      </c>
      <c r="L11" s="27">
        <f>IF($I11="","",COUNTIFS('Solicitudes de reparación'!$D$5:$D$104,$I11,'Solicitudes de reparación'!$J$5:$J$104,"&lt;&gt;完了",'Solicitudes de reparación'!$B$5:$B$104,"&lt;&gt;"))</f>
      </c>
      <c r="M11" s="27">
        <f>IF($I11="","",COUNTIFS('Solicitudes de reparación'!$D$5:$D$104,$I11,'Solicitudes de reparación'!$J$5:$J$104,"完了"))</f>
      </c>
      <c r="N11" s="27">
        <f>IF($I11="","",COUNTIFS('Solicitudes de reparación'!$D$5:$D$104,$I11,'Solicitudes de reparación'!$K$5:$K$104,"期限超過"))</f>
      </c>
      <c r="O11" s="86">
        <f>IF($I11="","",SUMIFS('Solicitudes de reparación'!$L$5:$L$104,'Solicitudes de reparación'!$D$5:$D$104,$I11))</f>
      </c>
      <c r="P11" s="87">
        <f>IF($I11="","",IFERROR($O11/$K11,0))</f>
      </c>
    </row>
    <row r="12" ht="22" customHeight="true">
      <c r="B12" s="26" t="s">
        <v>59</v>
      </c>
      <c r="C12" s="27">
        <f>COUNTIFS('Solicitudes de reparación'!$G$5:$G$104,$B12,'Solicitudes de reparación'!$B$5:$B$104,"&lt;&gt;")</f>
      </c>
      <c r="D12" s="27">
        <f>COUNTIFS('Solicitudes de reparación'!$G$5:$G$104,$B12,'Solicitudes de reparación'!$J$5:$J$104,"&lt;&gt;完了",'Solicitudes de reparación'!$B$5:$B$104,"&lt;&gt;")</f>
      </c>
      <c r="E12" s="27">
        <f>COUNTIFS('Solicitudes de reparación'!$G$5:$G$104,$B12,'Solicitudes de reparación'!$J$5:$J$104,"完了",'Solicitudes de reparación'!$B$5:$B$104,"&lt;&gt;")</f>
      </c>
      <c r="F12" s="27">
        <f>COUNTIFS('Solicitudes de reparación'!$G$5:$G$104,$B12,'Solicitudes de reparación'!$K$5:$K$104,"期限超過",'Solicitudes de reparación'!$B$5:$B$104,"&lt;&gt;")</f>
      </c>
      <c r="G12" s="85">
        <f>IFERROR($E12/$C12,0)</f>
      </c>
      <c r="I12" s="29">
        <f>IF('Registro de equipos'!$B8="","",'Registro de equipos'!$B8)</f>
      </c>
      <c r="J12" s="27">
        <f>IF($I12="","",'Registro de equipos'!$C8)</f>
      </c>
      <c r="K12" s="27">
        <f>IF($I12="","",COUNTIF('Solicitudes de reparación'!$D$5:$D$104,$I12))</f>
      </c>
      <c r="L12" s="27">
        <f>IF($I12="","",COUNTIFS('Solicitudes de reparación'!$D$5:$D$104,$I12,'Solicitudes de reparación'!$J$5:$J$104,"&lt;&gt;完了",'Solicitudes de reparación'!$B$5:$B$104,"&lt;&gt;"))</f>
      </c>
      <c r="M12" s="27">
        <f>IF($I12="","",COUNTIFS('Solicitudes de reparación'!$D$5:$D$104,$I12,'Solicitudes de reparación'!$J$5:$J$104,"完了"))</f>
      </c>
      <c r="N12" s="27">
        <f>IF($I12="","",COUNTIFS('Solicitudes de reparación'!$D$5:$D$104,$I12,'Solicitudes de reparación'!$K$5:$K$104,"期限超過"))</f>
      </c>
      <c r="O12" s="86">
        <f>IF($I12="","",SUMIFS('Solicitudes de reparación'!$L$5:$L$104,'Solicitudes de reparación'!$D$5:$D$104,$I12))</f>
      </c>
      <c r="P12" s="87">
        <f>IF($I12="","",IFERROR($O12/$K12,0))</f>
      </c>
    </row>
    <row r="13" ht="22" customHeight="true">
      <c r="B13" s="32" t="s">
        <v>65</v>
      </c>
      <c r="C13" s="33">
        <f>COUNTIFS('Solicitudes de reparación'!$G$5:$G$104,$B13,'Solicitudes de reparación'!$B$5:$B$104,"&lt;&gt;")</f>
      </c>
      <c r="D13" s="33">
        <f>COUNTIFS('Solicitudes de reparación'!$G$5:$G$104,$B13,'Solicitudes de reparación'!$J$5:$J$104,"&lt;&gt;完了",'Solicitudes de reparación'!$B$5:$B$104,"&lt;&gt;")</f>
      </c>
      <c r="E13" s="33">
        <f>COUNTIFS('Solicitudes de reparación'!$G$5:$G$104,$B13,'Solicitudes de reparación'!$J$5:$J$104,"完了",'Solicitudes de reparación'!$B$5:$B$104,"&lt;&gt;")</f>
      </c>
      <c r="F13" s="33">
        <f>COUNTIFS('Solicitudes de reparación'!$G$5:$G$104,$B13,'Solicitudes de reparación'!$K$5:$K$104,"期限超過",'Solicitudes de reparación'!$B$5:$B$104,"&lt;&gt;")</f>
      </c>
      <c r="G13" s="88">
        <f>IFERROR($E13/$C13,0)</f>
      </c>
      <c r="I13" s="29">
        <f>IF('Registro de equipos'!$B9="","",'Registro de equipos'!$B9)</f>
      </c>
      <c r="J13" s="27">
        <f>IF($I13="","",'Registro de equipos'!$C9)</f>
      </c>
      <c r="K13" s="27">
        <f>IF($I13="","",COUNTIF('Solicitudes de reparación'!$D$5:$D$104,$I13))</f>
      </c>
      <c r="L13" s="27">
        <f>IF($I13="","",COUNTIFS('Solicitudes de reparación'!$D$5:$D$104,$I13,'Solicitudes de reparación'!$J$5:$J$104,"&lt;&gt;完了",'Solicitudes de reparación'!$B$5:$B$104,"&lt;&gt;"))</f>
      </c>
      <c r="M13" s="27">
        <f>IF($I13="","",COUNTIFS('Solicitudes de reparación'!$D$5:$D$104,$I13,'Solicitudes de reparación'!$J$5:$J$104,"完了"))</f>
      </c>
      <c r="N13" s="27">
        <f>IF($I13="","",COUNTIFS('Solicitudes de reparación'!$D$5:$D$104,$I13,'Solicitudes de reparación'!$K$5:$K$104,"期限超過"))</f>
      </c>
      <c r="O13" s="86">
        <f>IF($I13="","",SUMIFS('Solicitudes de reparación'!$L$5:$L$104,'Solicitudes de reparación'!$D$5:$D$104,$I13))</f>
      </c>
      <c r="P13" s="87">
        <f>IF($I13="","",IFERROR($O13/$K13,0))</f>
      </c>
    </row>
    <row r="14" ht="22" customHeight="true">
      <c r="I14" s="29">
        <f>IF('Registro de equipos'!$B10="","",'Registro de equipos'!$B10)</f>
      </c>
      <c r="J14" s="27">
        <f>IF($I14="","",'Registro de equipos'!$C10)</f>
      </c>
      <c r="K14" s="27">
        <f>IF($I14="","",COUNTIF('Solicitudes de reparación'!$D$5:$D$104,$I14))</f>
      </c>
      <c r="L14" s="27">
        <f>IF($I14="","",COUNTIFS('Solicitudes de reparación'!$D$5:$D$104,$I14,'Solicitudes de reparación'!$J$5:$J$104,"&lt;&gt;完了",'Solicitudes de reparación'!$B$5:$B$104,"&lt;&gt;"))</f>
      </c>
      <c r="M14" s="27">
        <f>IF($I14="","",COUNTIFS('Solicitudes de reparación'!$D$5:$D$104,$I14,'Solicitudes de reparación'!$J$5:$J$104,"完了"))</f>
      </c>
      <c r="N14" s="27">
        <f>IF($I14="","",COUNTIFS('Solicitudes de reparación'!$D$5:$D$104,$I14,'Solicitudes de reparación'!$K$5:$K$104,"期限超過"))</f>
      </c>
      <c r="O14" s="86">
        <f>IF($I14="","",SUMIFS('Solicitudes de reparación'!$L$5:$L$104,'Solicitudes de reparación'!$D$5:$D$104,$I14))</f>
      </c>
      <c r="P14" s="87">
        <f>IF($I14="","",IFERROR($O14/$K14,0))</f>
      </c>
    </row>
    <row r="15" ht="22" customHeight="true">
      <c r="I15" s="29">
        <f>IF('Registro de equipos'!$B11="","",'Registro de equipos'!$B11)</f>
      </c>
      <c r="J15" s="27">
        <f>IF($I15="","",'Registro de equipos'!$C11)</f>
      </c>
      <c r="K15" s="27">
        <f>IF($I15="","",COUNTIF('Solicitudes de reparación'!$D$5:$D$104,$I15))</f>
      </c>
      <c r="L15" s="27">
        <f>IF($I15="","",COUNTIFS('Solicitudes de reparación'!$D$5:$D$104,$I15,'Solicitudes de reparación'!$J$5:$J$104,"&lt;&gt;完了",'Solicitudes de reparación'!$B$5:$B$104,"&lt;&gt;"))</f>
      </c>
      <c r="M15" s="27">
        <f>IF($I15="","",COUNTIFS('Solicitudes de reparación'!$D$5:$D$104,$I15,'Solicitudes de reparación'!$J$5:$J$104,"完了"))</f>
      </c>
      <c r="N15" s="27">
        <f>IF($I15="","",COUNTIFS('Solicitudes de reparación'!$D$5:$D$104,$I15,'Solicitudes de reparación'!$K$5:$K$104,"期限超過"))</f>
      </c>
      <c r="O15" s="86">
        <f>IF($I15="","",SUMIFS('Solicitudes de reparación'!$L$5:$L$104,'Solicitudes de reparación'!$D$5:$D$104,$I15))</f>
      </c>
      <c r="P15" s="87">
        <f>IF($I15="","",IFERROR($O15/$K15,0))</f>
      </c>
    </row>
    <row r="16" ht="22" customHeight="true">
      <c r="I16" s="29">
        <f>IF('Registro de equipos'!$B12="","",'Registro de equipos'!$B12)</f>
      </c>
      <c r="J16" s="27">
        <f>IF($I16="","",'Registro de equipos'!$C12)</f>
      </c>
      <c r="K16" s="27">
        <f>IF($I16="","",COUNTIF('Solicitudes de reparación'!$D$5:$D$104,$I16))</f>
      </c>
      <c r="L16" s="27">
        <f>IF($I16="","",COUNTIFS('Solicitudes de reparación'!$D$5:$D$104,$I16,'Solicitudes de reparación'!$J$5:$J$104,"&lt;&gt;完了",'Solicitudes de reparación'!$B$5:$B$104,"&lt;&gt;"))</f>
      </c>
      <c r="M16" s="27">
        <f>IF($I16="","",COUNTIFS('Solicitudes de reparación'!$D$5:$D$104,$I16,'Solicitudes de reparación'!$J$5:$J$104,"完了"))</f>
      </c>
      <c r="N16" s="27">
        <f>IF($I16="","",COUNTIFS('Solicitudes de reparación'!$D$5:$D$104,$I16,'Solicitudes de reparación'!$K$5:$K$104,"期限超過"))</f>
      </c>
      <c r="O16" s="86">
        <f>IF($I16="","",SUMIFS('Solicitudes de reparación'!$L$5:$L$104,'Solicitudes de reparación'!$D$5:$D$104,$I16))</f>
      </c>
      <c r="P16" s="87">
        <f>IF($I16="","",IFERROR($O16/$K16,0))</f>
      </c>
    </row>
    <row r="17" ht="22" customHeight="true">
      <c r="I17" s="29">
        <f>IF('Registro de equipos'!$B13="","",'Registro de equipos'!$B13)</f>
      </c>
      <c r="J17" s="27">
        <f>IF($I17="","",'Registro de equipos'!$C13)</f>
      </c>
      <c r="K17" s="27">
        <f>IF($I17="","",COUNTIF('Solicitudes de reparación'!$D$5:$D$104,$I17))</f>
      </c>
      <c r="L17" s="27">
        <f>IF($I17="","",COUNTIFS('Solicitudes de reparación'!$D$5:$D$104,$I17,'Solicitudes de reparación'!$J$5:$J$104,"&lt;&gt;完了",'Solicitudes de reparación'!$B$5:$B$104,"&lt;&gt;"))</f>
      </c>
      <c r="M17" s="27">
        <f>IF($I17="","",COUNTIFS('Solicitudes de reparación'!$D$5:$D$104,$I17,'Solicitudes de reparación'!$J$5:$J$104,"完了"))</f>
      </c>
      <c r="N17" s="27">
        <f>IF($I17="","",COUNTIFS('Solicitudes de reparación'!$D$5:$D$104,$I17,'Solicitudes de reparación'!$K$5:$K$104,"期限超過"))</f>
      </c>
      <c r="O17" s="86">
        <f>IF($I17="","",SUMIFS('Solicitudes de reparación'!$L$5:$L$104,'Solicitudes de reparación'!$D$5:$D$104,$I17))</f>
      </c>
      <c r="P17" s="87">
        <f>IF($I17="","",IFERROR($O17/$K17,0))</f>
      </c>
    </row>
    <row r="18" ht="22" customHeight="true">
      <c r="I18" s="35">
        <f>IF('Registro de equipos'!$B14="","",'Registro de equipos'!$B14)</f>
      </c>
      <c r="J18" s="33">
        <f>IF($I18="","",'Registro de equipos'!$C14)</f>
      </c>
      <c r="K18" s="33">
        <f>IF($I18="","",COUNTIF('Solicitudes de reparación'!$D$5:$D$104,$I18))</f>
      </c>
      <c r="L18" s="33">
        <f>IF($I18="","",COUNTIFS('Solicitudes de reparación'!$D$5:$D$104,$I18,'Solicitudes de reparación'!$J$5:$J$104,"&lt;&gt;完了",'Solicitudes de reparación'!$B$5:$B$104,"&lt;&gt;"))</f>
      </c>
      <c r="M18" s="33">
        <f>IF($I18="","",COUNTIFS('Solicitudes de reparación'!$D$5:$D$104,$I18,'Solicitudes de reparación'!$J$5:$J$104,"完了"))</f>
      </c>
      <c r="N18" s="33">
        <f>IF($I18="","",COUNTIFS('Solicitudes de reparación'!$D$5:$D$104,$I18,'Solicitudes de reparación'!$K$5:$K$104,"期限超過"))</f>
      </c>
      <c r="O18" s="89">
        <f>IF($I18="","",SUMIFS('Solicitudes de reparación'!$L$5:$L$104,'Solicitudes de reparación'!$D$5:$D$104,$I18))</f>
      </c>
      <c r="P18" s="90">
        <f>IF($I18="","",IFERROR($O18/$K18,0))</f>
      </c>
    </row>
    <row r="19" ht="20" customHeight="true"/>
    <row r="20" ht="20" customHeight="true"/>
    <row r="21" ht="20" customHeight="true"/>
    <row r="22" ht="20" customHeight="true"/>
    <row r="23" ht="20" customHeight="true"/>
    <row r="24" ht="20" customHeight="true"/>
    <row r="25" ht="20" customHeight="true"/>
    <row r="26" ht="20" customHeight="true"/>
    <row r="27" ht="20" customHeight="true"/>
    <row r="28" ht="20" customHeight="true"/>
    <row r="29" ht="20" customHeight="true"/>
    <row r="30" ht="20" customHeight="true"/>
    <row r="31" ht="20" customHeight="true"/>
    <row r="32" ht="20" customHeight="true"/>
    <row r="33" ht="20" customHeight="true"/>
    <row r="34" ht="20" customHeight="true"/>
    <row r="35" ht="20" customHeight="true"/>
    <row r="36" ht="20" customHeight="true">
      <c r="B36" s="2" t="s">
        <v>162</v>
      </c>
      <c r="C36" s="73" t="n"/>
      <c r="D36" s="73" t="n"/>
      <c r="E36" s="73" t="n"/>
      <c r="F36" s="73" t="n"/>
      <c r="G36" s="74" t="n"/>
    </row>
    <row r="37" ht="24" customHeight="true">
      <c r="B37" s="23" t="s">
        <v>163</v>
      </c>
      <c r="C37" s="24" t="s">
        <v>164</v>
      </c>
      <c r="D37" s="24" t="s">
        <v>165</v>
      </c>
      <c r="E37" s="25" t="s">
        <v>166</v>
      </c>
    </row>
    <row r="38" ht="20" customHeight="true">
      <c r="B38" s="38" t="s">
        <v>167</v>
      </c>
      <c r="C38" s="91">
        <f>IFERROR(COUNTIF('Registro de equipos'!$H$5:$H$104,"正常")/COUNTA('Registro de equipos'!$B$5:$B$104),0)</f>
      </c>
      <c r="D38" s="8" t="s">
        <v>168</v>
      </c>
      <c r="E38" s="40" t="s">
        <v>169</v>
      </c>
    </row>
    <row r="39" ht="20" customHeight="true">
      <c r="B39" s="38" t="s">
        <v>170</v>
      </c>
      <c r="C39" s="92">
        <f>IFERROR(SUMPRODUCT(('Solicitudes de reparación'!$J$5:$J$104="完了")*('Solicitudes de reparación'!$M$5:$M$104-'Solicitudes de reparación'!$C$5:$C$104))/COUNTIF('Solicitudes de reparación'!$J$5:$J$104,"完了"),0)</f>
      </c>
      <c r="D39" s="8" t="s">
        <v>171</v>
      </c>
      <c r="E39" s="40" t="s">
        <v>172</v>
      </c>
    </row>
    <row r="40" ht="20" customHeight="true">
      <c r="B40" s="42" t="s">
        <v>173</v>
      </c>
      <c r="C40" s="93">
        <f>IFERROR(SUM('Solicitudes de reparación'!$L$5:$L$104)/COUNTA('Solicitudes de reparación'!$B$5:$B$104),0)</f>
      </c>
      <c r="D40" s="44" t="s">
        <v>174</v>
      </c>
      <c r="E40" s="45" t="s">
        <v>175</v>
      </c>
    </row>
  </sheetData>
  <sheetProtection password="DB0D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 count="12">
    <mergeCell ref="F3:G3"/>
    <mergeCell ref="H3:I3"/>
    <mergeCell ref="F4:G5"/>
    <mergeCell ref="D4:E5"/>
    <mergeCell ref="B2:P2"/>
    <mergeCell ref="H4:I5"/>
    <mergeCell ref="B36:G36"/>
    <mergeCell ref="B3:C3"/>
    <mergeCell ref="I7:P7"/>
    <mergeCell ref="D3:E3"/>
    <mergeCell ref="B7:G7"/>
    <mergeCell ref="B4:C5"/>
  </mergeCells>
  <conditionalFormatting sqref="F9:F13">
    <cfRule type="cellIs" dxfId="0" priority="1" operator="greaterThan">
      <formula>0</formula>
    </cfRule>
  </conditionalFormatting>
  <conditionalFormatting sqref="G9:G13">
    <cfRule type="cellIs" dxfId="1" priority="2" operator="greaterThanOrEqual">
      <formula>0.8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 orientation="landscape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solicitudes de reparación de equipos</dc:title>
  <dc:creator>Finite Field</dc:creator>
  <dc:description>Plantilla de Excel para el registro de solicitudes de reparación de equipos y mantenimiento de vehículos.</dc:description>
  <lastModifiedBy/>
  <dcterms:created xsi:type="dcterms:W3CDTF">2026-06-15T06:27:43Z</dcterms:created>
  <dcterms:modified xsi:type="dcterms:W3CDTF">2026-06-15T07:13:11Z</dcterms:modified>
  <category>Asset Operations</category>
</coreProperties>
</file>