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説明とナビ" sheetId="1" state="visible" r:id="rId1"/>
    <sheet xmlns:r="http://schemas.openxmlformats.org/officeDocument/2006/relationships" name="ダッシュボード" sheetId="2" state="visible" r:id="rId2"/>
    <sheet xmlns:r="http://schemas.openxmlformats.org/officeDocument/2006/relationships" name="設定" sheetId="3" state="visible" r:id="rId3"/>
    <sheet xmlns:r="http://schemas.openxmlformats.org/officeDocument/2006/relationships" name="設備台帳" sheetId="4" state="visible" r:id="rId4"/>
    <sheet xmlns:r="http://schemas.openxmlformats.org/officeDocument/2006/relationships" name="点検項目マスター" sheetId="5" state="visible" r:id="rId5"/>
    <sheet xmlns:r="http://schemas.openxmlformats.org/officeDocument/2006/relationships" name="点検計画" sheetId="6" state="visible" r:id="rId6"/>
    <sheet xmlns:r="http://schemas.openxmlformats.org/officeDocument/2006/relationships" name="点検記録" sheetId="7" state="visible" r:id="rId7"/>
    <sheet xmlns:r="http://schemas.openxmlformats.org/officeDocument/2006/relationships" name="修繕履歴" sheetId="8" state="visible" r:id="rId8"/>
    <sheet xmlns:r="http://schemas.openxmlformats.org/officeDocument/2006/relationships" name="部品交換" sheetId="9" state="visible" r:id="rId9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yyyy-mm"/>
    <numFmt numFmtId="165" formatCode="yyyy-mm-dd"/>
  </numFmts>
  <fonts count="12">
    <font>
      <name val="Calibri"/>
      <family val="2"/>
      <color theme="1"/>
      <sz val="11"/>
      <scheme val="minor"/>
    </font>
    <font>
      <name val="Aptos"/>
      <b val="1"/>
      <color rgb="00111827"/>
      <sz val="18"/>
    </font>
    <font>
      <name val="Aptos"/>
      <color rgb="004B5563"/>
      <sz val="10.5"/>
    </font>
    <font>
      <name val="Aptos"/>
      <b val="1"/>
      <color rgb="001F2937"/>
      <sz val="11"/>
    </font>
    <font>
      <name val="Aptos"/>
      <b val="1"/>
      <color rgb="000F172A"/>
      <sz val="10"/>
    </font>
    <font>
      <name val="Aptos"/>
      <color rgb="00111827"/>
      <sz val="10"/>
    </font>
    <font>
      <name val="Aptos"/>
      <b val="1"/>
      <color rgb="001F2937"/>
      <sz val="10"/>
    </font>
    <font>
      <name val="Aptos"/>
      <color rgb="002563EB"/>
      <sz val="10"/>
      <u val="single"/>
    </font>
    <font>
      <name val="Aptos"/>
      <color rgb="00334155"/>
      <sz val="10"/>
    </font>
    <font>
      <name val="Aptos"/>
      <b val="1"/>
      <sz val="10"/>
    </font>
    <font>
      <name val="Aptos"/>
      <sz val="10"/>
    </font>
    <font>
      <name val="Aptos"/>
      <b val="1"/>
      <color rgb="00111827"/>
      <sz val="16"/>
    </font>
  </fonts>
  <fills count="5">
    <fill>
      <patternFill/>
    </fill>
    <fill>
      <patternFill patternType="gray125"/>
    </fill>
    <fill>
      <patternFill patternType="solid">
        <fgColor rgb="00EAF2FF"/>
      </patternFill>
    </fill>
    <fill>
      <patternFill patternType="solid">
        <fgColor rgb="00DDEBFF"/>
      </patternFill>
    </fill>
    <fill>
      <patternFill patternType="solid">
        <fgColor rgb="00F8FAFC"/>
      </patternFill>
    </fill>
  </fills>
  <borders count="7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 wrapText="1"/>
    </xf>
    <xf numFmtId="0" fontId="3" fillId="2" borderId="1" applyAlignment="1" pivotButton="0" quotePrefix="0" xfId="0">
      <alignment vertical="center"/>
    </xf>
    <xf numFmtId="0" fontId="0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9" fillId="4" borderId="1" pivotButton="0" quotePrefix="0" xfId="0"/>
    <xf numFmtId="164" fontId="10" fillId="4" borderId="1" pivotButton="0" quotePrefix="0" xfId="0"/>
    <xf numFmtId="0" fontId="11" fillId="0" borderId="2" applyAlignment="1" pivotButton="0" quotePrefix="0" xfId="0">
      <alignment horizontal="center" vertical="center"/>
    </xf>
    <xf numFmtId="9" fontId="11" fillId="0" borderId="2" applyAlignment="1" pivotButton="0" quotePrefix="0" xfId="0">
      <alignment horizontal="center" vertical="center"/>
    </xf>
    <xf numFmtId="3" fontId="11" fillId="0" borderId="2" applyAlignment="1" pivotButton="0" quotePrefix="0" xfId="0">
      <alignment horizontal="center" vertical="center"/>
    </xf>
    <xf numFmtId="0" fontId="5" fillId="0" borderId="2" applyAlignment="1" pivotButton="0" quotePrefix="0" xfId="0">
      <alignment horizontal="left" vertical="center"/>
    </xf>
    <xf numFmtId="165" fontId="5" fillId="0" borderId="2" applyAlignment="1" pivotButton="0" quotePrefix="0" xfId="0">
      <alignment horizontal="left" vertical="center" wrapText="1"/>
    </xf>
    <xf numFmtId="165" fontId="5" fillId="0" borderId="2" applyAlignment="1" pivotButton="0" quotePrefix="0" xfId="0">
      <alignment horizontal="left" vertical="center"/>
    </xf>
    <xf numFmtId="165" fontId="8" fillId="4" borderId="2" applyAlignment="1" pivotButton="0" quotePrefix="0" xfId="0">
      <alignment horizontal="left" vertical="center"/>
    </xf>
    <xf numFmtId="0" fontId="8" fillId="4" borderId="2" applyAlignment="1" pivotButton="0" quotePrefix="0" xfId="0">
      <alignment horizontal="left" vertical="center" wrapText="1"/>
    </xf>
    <xf numFmtId="1" fontId="8" fillId="4" borderId="2" applyAlignment="1" pivotButton="0" quotePrefix="0" xfId="0">
      <alignment horizontal="left" vertical="center" wrapText="1"/>
    </xf>
    <xf numFmtId="3" fontId="5" fillId="0" borderId="2" applyAlignment="1" pivotButton="0" quotePrefix="0" xfId="0">
      <alignment horizontal="left" vertical="center" wrapText="1"/>
    </xf>
    <xf numFmtId="3" fontId="8" fillId="4" borderId="2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164" fontId="10" fillId="4" borderId="1" pivotButton="0" quotePrefix="0" xfId="0"/>
    <xf numFmtId="165" fontId="5" fillId="0" borderId="2" applyAlignment="1" pivotButton="0" quotePrefix="0" xfId="0">
      <alignment horizontal="left" vertical="center" wrapText="1"/>
    </xf>
    <xf numFmtId="165" fontId="5" fillId="0" borderId="2" applyAlignment="1" pivotButton="0" quotePrefix="0" xfId="0">
      <alignment horizontal="left" vertical="center"/>
    </xf>
    <xf numFmtId="165" fontId="8" fillId="4" borderId="2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ont>
        <b val="1"/>
        <color rgb="00991B1B"/>
      </font>
      <fill>
        <patternFill patternType="solid">
          <fgColor rgb="00FEE2E2"/>
        </patternFill>
      </fill>
    </dxf>
    <dxf>
      <font>
        <b val="1"/>
        <color rgb="0092400E"/>
      </font>
      <fill>
        <patternFill patternType="solid">
          <fgColor rgb="00FEF3C7"/>
        </patternFill>
      </fill>
    </dxf>
    <dxf>
      <font>
        <b val="1"/>
        <color rgb="001E40AF"/>
      </font>
      <fill>
        <patternFill patternType="solid">
          <f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点検結果分布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'ダッシュボード'!B9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'ダッシュボード'!$A$10:$A$13</f>
            </numRef>
          </cat>
          <val>
            <numRef>
              <f>'ダッシュボード'!$B$10:$B$13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結果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業務シナリオ別設備数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'ダッシュボード'!H9</f>
            </strRef>
          </tx>
          <spPr>
            <a:ln xmlns:a="http://schemas.openxmlformats.org/drawingml/2006/main">
              <a:prstDash val="solid"/>
            </a:ln>
          </spPr>
          <cat>
            <numRef>
              <f>'ダッシュボード'!$G$10:$G$16</f>
            </numRef>
          </cat>
          <val>
            <numRef>
              <f>'ダッシュボード'!$H$10:$H$16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業務シナリオ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17</row>
      <rowOff>0</rowOff>
    </from>
    <ext cx="468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EquipmentRegister" displayName="EquipmentRegister" ref="A4:T204" headerRowCount="1">
  <autoFilter ref="A4:T204"/>
  <tableColumns count="20">
    <tableColumn id="1" name="設備ID"/>
    <tableColumn id="2" name="会社・組織"/>
    <tableColumn id="3" name="拠点・プロジェクト・店舗"/>
    <tableColumn id="4" name="部門・担当エリア"/>
    <tableColumn id="5" name="業務シナリオ"/>
    <tableColumn id="6" name="設備カテゴリ"/>
    <tableColumn id="7" name="設備名"/>
    <tableColumn id="8" name="型式・仕様"/>
    <tableColumn id="9" name="シリアル番号・資産番号"/>
    <tableColumn id="10" name="使用状態"/>
    <tableColumn id="11" name="リスクレベル"/>
    <tableColumn id="12" name="担当者"/>
    <tableColumn id="13" name="使用開始日"/>
    <tableColumn id="14" name="点検周期"/>
    <tableColumn id="15" name="前回点検日"/>
    <tableColumn id="16" name="次回点検日"/>
    <tableColumn id="17" name="仕入先・保守会社"/>
    <tableColumn id="18" name="保守連絡先"/>
    <tableColumn id="19" name="添付・QR・システムリンク"/>
    <tableColumn id="20" name="備考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InspectionItemLibrary" displayName="InspectionItemLibrary" ref="A4:K104" headerRowCount="1">
  <autoFilter ref="A4:K104"/>
  <tableColumns count="11">
    <tableColumn id="1" name="テンプレート項目ID"/>
    <tableColumn id="2" name="業務シナリオ"/>
    <tableColumn id="3" name="設備カテゴリ"/>
    <tableColumn id="4" name="点検項目"/>
    <tableColumn id="5" name="点検基準・判定基準"/>
    <tableColumn id="6" name="点検方法・ツール"/>
    <tableColumn id="7" name="推奨頻度"/>
    <tableColumn id="8" name="リスクレベル"/>
    <tableColumn id="9" name="必須点検"/>
    <tableColumn id="10" name="異常時の推奨対応"/>
    <tableColumn id="11" name="備考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InspectionPlan" displayName="InspectionPlan" ref="A4:Q304" headerRowCount="1">
  <autoFilter ref="A4:Q304"/>
  <tableColumns count="17">
    <tableColumn id="1" name="計画ID"/>
    <tableColumn id="2" name="設備ID"/>
    <tableColumn id="3" name="設備名"/>
    <tableColumn id="4" name="会社・組織"/>
    <tableColumn id="5" name="拠点・エリア"/>
    <tableColumn id="6" name="業務シナリオ"/>
    <tableColumn id="7" name="点検種別"/>
    <tableColumn id="8" name="点検項目"/>
    <tableColumn id="9" name="点検基準"/>
    <tableColumn id="10" name="計画日"/>
    <tableColumn id="11" name="計画時刻・シフト"/>
    <tableColumn id="12" name="担当者"/>
    <tableColumn id="13" name="状態"/>
    <tableColumn id="14" name="優先度"/>
    <tableColumn id="15" name="期限超過日数"/>
    <tableColumn id="16" name="関連修繕票ID"/>
    <tableColumn id="17" name="備考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InspectionLog" displayName="InspectionLog" ref="A4:Y504" headerRowCount="1">
  <autoFilter ref="A4:Y504"/>
  <tableColumns count="25">
    <tableColumn id="1" name="点検日"/>
    <tableColumn id="2" name="記録ID"/>
    <tableColumn id="3" name="設備ID"/>
    <tableColumn id="4" name="設備名"/>
    <tableColumn id="5" name="会社・組織"/>
    <tableColumn id="6" name="拠点・エリア"/>
    <tableColumn id="7" name="業務シナリオ"/>
    <tableColumn id="8" name="点検種別"/>
    <tableColumn id="9" name="点検項目"/>
    <tableColumn id="10" name="点検結果"/>
    <tableColumn id="11" name="読取・測定値"/>
    <tableColumn id="12" name="基準・しきい値"/>
    <tableColumn id="13" name="異常内容"/>
    <tableColumn id="14" name="暫定対応・現場措置"/>
    <tableColumn id="15" name="修繕・是正が必要か"/>
    <tableColumn id="16" name="優先度"/>
    <tableColumn id="17" name="担当者"/>
    <tableColumn id="18" name="確認者"/>
    <tableColumn id="19" name="確認日"/>
    <tableColumn id="20" name="写真・添付リンク"/>
    <tableColumn id="21" name="状態"/>
    <tableColumn id="22" name="次回フォロー日"/>
    <tableColumn id="23" name="修繕票ID"/>
    <tableColumn id="24" name="入力者"/>
    <tableColumn id="25" name="備考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RepairHistory" displayName="RepairHistory" ref="A4:W304" headerRowCount="1">
  <autoFilter ref="A4:W304"/>
  <tableColumns count="23">
    <tableColumn id="1" name="修繕票ID"/>
    <tableColumn id="2" name="元記録ID"/>
    <tableColumn id="3" name="設備ID"/>
    <tableColumn id="4" name="設備名"/>
    <tableColumn id="5" name="会社・組織"/>
    <tableColumn id="6" name="拠点・エリア"/>
    <tableColumn id="7" name="修繕依頼日"/>
    <tableColumn id="8" name="故障・問題内容"/>
    <tableColumn id="9" name="優先度"/>
    <tableColumn id="10" name="停止影響"/>
    <tableColumn id="11" name="計画完了日"/>
    <tableColumn id="12" name="実完了日"/>
    <tableColumn id="13" name="修繕担当・業者"/>
    <tableColumn id="14" name="修繕種別"/>
    <tableColumn id="15" name="交換部品概要"/>
    <tableColumn id="16" name="作業工数"/>
    <tableColumn id="17" name="作業費"/>
    <tableColumn id="18" name="部品費"/>
    <tableColumn id="19" name="総費用"/>
    <tableColumn id="20" name="対応結果"/>
    <tableColumn id="21" name="状態"/>
    <tableColumn id="22" name="検収者"/>
    <tableColumn id="23" name="備考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PartsReplacement" displayName="PartsReplacement" ref="A4:P304" headerRowCount="1">
  <autoFilter ref="A4:P304"/>
  <tableColumns count="16">
    <tableColumn id="1" name="部品記録ID"/>
    <tableColumn id="2" name="修繕票ID"/>
    <tableColumn id="3" name="設備ID"/>
    <tableColumn id="4" name="設備名"/>
    <tableColumn id="5" name="交換日"/>
    <tableColumn id="6" name="部品名"/>
    <tableColumn id="7" name="部品番号"/>
    <tableColumn id="8" name="ロット・シリアル番号"/>
    <tableColumn id="9" name="数量"/>
    <tableColumn id="10" name="単価"/>
    <tableColumn id="11" name="単位"/>
    <tableColumn id="12" name="金額"/>
    <tableColumn id="13" name="仕入先"/>
    <tableColumn id="14" name="重要予備品か"/>
    <tableColumn id="15" name="保証期限"/>
    <tableColumn id="16" name="備考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72" customWidth="1" min="2" max="2"/>
    <col width="80" customWidth="1" min="3" max="3"/>
    <col width="2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4" customHeight="1">
      <c r="A1" s="1" t="inlineStr">
        <is>
          <t>設備点検記録 共通テンプレート</t>
        </is>
      </c>
    </row>
    <row r="2" ht="38" customHeight="1">
      <c r="A2" s="2" t="inlineStr">
        <is>
          <t>設備点検、保全計画、修繕履歴、部品交換を一連の業務として整理するテンプレートです。複数会社、複数拠点、複数設備種別に対応し、登録、確認、更新、履歴追跡まで扱えます。</t>
        </is>
      </c>
    </row>
    <row r="3"/>
    <row r="4" ht="24" customHeight="1">
      <c r="A4" s="3" t="inlineStr">
        <is>
          <t>使用順序</t>
        </is>
      </c>
      <c r="B4" s="22" t="n"/>
      <c r="C4" s="22" t="n"/>
      <c r="D4" s="22" t="n"/>
      <c r="E4" s="22" t="n"/>
      <c r="F4" s="22" t="n"/>
      <c r="G4" s="22" t="n"/>
      <c r="H4" s="23" t="n"/>
    </row>
    <row r="5" ht="32" customHeight="1">
      <c r="A5" s="5" t="inlineStr">
        <is>
          <t>手順</t>
        </is>
      </c>
      <c r="B5" s="5" t="inlineStr">
        <is>
          <t>シート</t>
        </is>
      </c>
      <c r="C5" s="5" t="inlineStr">
        <is>
          <t>行うこと</t>
        </is>
      </c>
      <c r="D5" s="5" t="inlineStr">
        <is>
          <t>重要な注意点</t>
        </is>
      </c>
    </row>
    <row r="6" ht="20" customHeight="1">
      <c r="A6" s="6" t="n">
        <v>1</v>
      </c>
      <c r="B6" s="6" t="inlineStr">
        <is>
          <t>設定</t>
        </is>
      </c>
      <c r="C6" s="6" t="inlineStr">
        <is>
          <t>会社、拠点、業務シナリオ、状態、優先度、周期などの基本リストを調整します。</t>
        </is>
      </c>
      <c r="D6" s="6" t="inlineStr">
        <is>
          <t>プルダウン項目は、自社の呼び方に合わせて変更できます。</t>
        </is>
      </c>
    </row>
    <row r="7" ht="20" customHeight="1">
      <c r="A7" s="6" t="n">
        <v>2</v>
      </c>
      <c r="B7" s="6" t="inlineStr">
        <is>
          <t>設備台帳</t>
        </is>
      </c>
      <c r="C7" s="6" t="inlineStr">
        <is>
          <t>設備ID、設備カテゴリ、拠点、担当者、リスクレベル、点検周期を登録します。</t>
        </is>
      </c>
      <c r="D7" s="6" t="inlineStr">
        <is>
          <t>設備IDは、計画、記録、修繕、部品を結び付けるキーです。</t>
        </is>
      </c>
    </row>
    <row r="8" ht="20" customHeight="1">
      <c r="A8" s="6" t="n">
        <v>3</v>
      </c>
      <c r="B8" s="6" t="inlineStr">
        <is>
          <t>点検項目マスター / 点検計画</t>
        </is>
      </c>
      <c r="C8" s="6" t="inlineStr">
        <is>
          <t>業務シナリオに合わせて点検項目を選び、日次、週次、月次、特別点検の計画を作ります。</t>
        </is>
      </c>
      <c r="D8" s="6" t="inlineStr">
        <is>
          <t>計画列を見ると、期限超過と担当者を早めに確認できます。</t>
        </is>
      </c>
    </row>
    <row r="9" ht="20" customHeight="1">
      <c r="A9" s="6" t="n">
        <v>4</v>
      </c>
      <c r="B9" s="6" t="inlineStr">
        <is>
          <t>点検記録</t>
        </is>
      </c>
      <c r="C9" s="6" t="inlineStr">
        <is>
          <t>現場で点検結果、測定値、異常、写真や添付、フォロー日、状態を入力します。</t>
        </is>
      </c>
      <c r="D9" s="6" t="inlineStr">
        <is>
          <t>異常、要確認、是正待ちは自動で強調表示されます。</t>
        </is>
      </c>
    </row>
    <row r="10" ht="20" customHeight="1">
      <c r="A10" s="6" t="n">
        <v>5</v>
      </c>
      <c r="B10" s="6" t="inlineStr">
        <is>
          <t>修繕履歴 / 部品交換</t>
        </is>
      </c>
      <c r="C10" s="6" t="inlineStr">
        <is>
          <t>修繕票、停止影響、費用、交換部品、検収状態を記録します。</t>
        </is>
      </c>
      <c r="D10" s="6" t="inlineStr">
        <is>
          <t>月次レビュー、業者追跡、予備品コスト集計に使いやすくなります。</t>
        </is>
      </c>
    </row>
    <row r="11" ht="20" customHeight="1">
      <c r="A11" s="6" t="n">
        <v>6</v>
      </c>
      <c r="B11" s="6" t="inlineStr">
        <is>
          <t>ダッシュボード</t>
        </is>
      </c>
      <c r="C11" s="6" t="inlineStr">
        <is>
          <t>設備数、点検完了、良好率、期限超過、是正待ち、予備品コストを確認します。</t>
        </is>
      </c>
      <c r="D11" s="6" t="inlineStr">
        <is>
          <t>主要指標は明細シートの数式で集計されます。</t>
        </is>
      </c>
    </row>
    <row r="12"/>
    <row r="13" ht="24" customHeight="1">
      <c r="A13" s="3" t="inlineStr">
        <is>
          <t>テンプレートがカバーする業務シナリオ</t>
        </is>
      </c>
      <c r="B13" s="22" t="n"/>
      <c r="C13" s="22" t="n"/>
      <c r="D13" s="22" t="n"/>
      <c r="E13" s="22" t="n"/>
      <c r="F13" s="22" t="n"/>
      <c r="G13" s="22" t="n"/>
      <c r="H13" s="23" t="n"/>
    </row>
    <row r="14" ht="32" customHeight="1">
      <c r="A14" s="5" t="inlineStr">
        <is>
          <t>シナリオ</t>
        </is>
      </c>
      <c r="B14" s="5" t="inlineStr">
        <is>
          <t>適用例</t>
        </is>
      </c>
      <c r="C14" s="5" t="inlineStr">
        <is>
          <t>主な点検観点</t>
        </is>
      </c>
      <c r="D14" s="5" t="inlineStr">
        <is>
          <t>拡張方法</t>
        </is>
      </c>
    </row>
    <row r="15" ht="20" customHeight="1">
      <c r="A15" s="6" t="inlineStr">
        <is>
          <t>製造・生産設備</t>
        </is>
      </c>
      <c r="B15" s="6" t="inlineStr">
        <is>
          <t>エアコンプレッサ、ポンプ、生産ライン設備、制御盤</t>
        </is>
      </c>
      <c r="C15" s="6" t="inlineStr">
        <is>
          <t>圧力、温度、潤滑、漏れ、振動、非常停止、治具状態</t>
        </is>
      </c>
      <c r="D15" s="6" t="inlineStr">
        <is>
          <t>シフト、工程、ライン、停止分数を追加できます。</t>
        </is>
      </c>
    </row>
    <row r="16" ht="20" customHeight="1">
      <c r="A16" s="6" t="inlineStr">
        <is>
          <t>施設・ビル管理・消防</t>
        </is>
      </c>
      <c r="B16" s="6" t="inlineStr">
        <is>
          <t>分電盤、空調、エレベーター、消防設備、照明</t>
        </is>
      </c>
      <c r="C16" s="6" t="inlineStr">
        <is>
          <t>外観、機能、安全表示、保守期限、リスク是正</t>
        </is>
      </c>
      <c r="D16" s="6" t="inlineStr">
        <is>
          <t>階、資産位置、巡回ルートを追加できます。</t>
        </is>
      </c>
    </row>
    <row r="17" ht="20" customHeight="1">
      <c r="A17" s="6" t="inlineStr">
        <is>
          <t>物流・車両・フォークリフト</t>
        </is>
      </c>
      <c r="B17" s="6" t="inlineStr">
        <is>
          <t>フォークリフト、トラック、荷役設備、充電設備</t>
        </is>
      </c>
      <c r="C17" s="6" t="inlineStr">
        <is>
          <t>ブレーキ、ライト、タイヤ、バッテリー、油漏れ、走行距離</t>
        </is>
      </c>
      <c r="D17" s="6" t="inlineStr">
        <is>
          <t>運転者、走行距離、車両番号、配車票を追加できます。</t>
        </is>
      </c>
    </row>
    <row r="18" ht="20" customHeight="1">
      <c r="A18" s="6" t="inlineStr">
        <is>
          <t>建設・プロジェクト現場</t>
        </is>
      </c>
      <c r="B18" s="6" t="inlineStr">
        <is>
          <t>揚重設備、仮設電源、足場、安全設備</t>
        </is>
      </c>
      <c r="C18" s="6" t="inlineStr">
        <is>
          <t>設置状態、現場写真、是正完了、再点検</t>
        </is>
      </c>
      <c r="D18" s="6" t="inlineStr">
        <is>
          <t>案件、協力会社、階やエリアを追加できます。</t>
        </is>
      </c>
    </row>
    <row r="19" ht="20" customHeight="1">
      <c r="A19" s="6" t="inlineStr">
        <is>
          <t>IT・オフィス機器</t>
        </is>
      </c>
      <c r="B19" s="6" t="inlineStr">
        <is>
          <t>UPS、サーバー、ネットワーク機器、プリンター</t>
        </is>
      </c>
      <c r="C19" s="6" t="inlineStr">
        <is>
          <t>セルフチェック状態、消耗品、温湿度、電源、アラート</t>
        </is>
      </c>
      <c r="D19" s="6" t="inlineStr">
        <is>
          <t>シリアル番号、保証、資産QRコードを追加できます。</t>
        </is>
      </c>
    </row>
    <row r="20" ht="20" customHeight="1">
      <c r="A20" s="6" t="inlineStr">
        <is>
          <t>研究室・医療・品質検査機器</t>
        </is>
      </c>
      <c r="B20" s="6" t="inlineStr">
        <is>
          <t>計測器、測定設備、試験設備</t>
        </is>
      </c>
      <c r="C20" s="6" t="inlineStr">
        <is>
          <t>校正期限、清掃消毒、セルフチェック、精度、記録追跡</t>
        </is>
      </c>
      <c r="D20" s="6" t="inlineStr">
        <is>
          <t>校正証明書、ロット、試験項目を追加できます。</t>
        </is>
      </c>
    </row>
    <row r="21"/>
    <row r="22" ht="24" customHeight="1">
      <c r="A22" s="3" t="inlineStr">
        <is>
          <t>出典と有効内容の抽出</t>
        </is>
      </c>
      <c r="B22" s="22" t="n"/>
      <c r="C22" s="22" t="n"/>
      <c r="D22" s="22" t="n"/>
      <c r="E22" s="22" t="n"/>
      <c r="F22" s="22" t="n"/>
      <c r="G22" s="22" t="n"/>
      <c r="H22" s="23" t="n"/>
    </row>
    <row r="23" ht="20" customHeight="1">
      <c r="A23" s="7" t="inlineStr">
        <is>
          <t>出典ページ</t>
        </is>
      </c>
      <c r="B23" s="8" t="inlineStr">
        <is>
          <t>https://finitefield.org/excel-templates/asset-operations/equipment-inspection-log/</t>
        </is>
      </c>
      <c r="C23" s="6" t="inlineStr">
        <is>
          <t>ページ内の設備点検、保全計画、修繕履歴、部品交換の4領域をもとに、共通テンプレートへ拡張しています。</t>
        </is>
      </c>
    </row>
    <row r="24" ht="20" customHeight="1">
      <c r="A24" s="7" t="inlineStr">
        <is>
          <t>ユーザー指定アドレス</t>
        </is>
      </c>
      <c r="B24" s="8" t="inlineStr">
        <is>
          <t>https://finitefield.org/excel-templates/asset-operations/equipment-inspection-log/</t>
        </is>
      </c>
      <c r="C24" s="6" t="inlineStr">
        <is>
          <t>ローカルの localhost は直接参照できないため、同じパスの公開ページを内容根拠にしています。</t>
        </is>
      </c>
    </row>
    <row r="25" ht="20" customHeight="1">
      <c r="A25" s="7" t="inlineStr">
        <is>
          <t>ページの基本フロー</t>
        </is>
      </c>
      <c r="B25" s="6" t="inlineStr">
        <is>
          <t>登録 → 確認 → 更新 → 履歴</t>
        </is>
      </c>
      <c r="C25" s="6" t="inlineStr">
        <is>
          <t>最初に前提をそろえ、その後に状態確認、予定更新、変更履歴を記録します。</t>
        </is>
      </c>
    </row>
    <row r="26" ht="20" customHeight="1">
      <c r="A26" s="7" t="inlineStr">
        <is>
          <t>テンプレートバージョン</t>
        </is>
      </c>
      <c r="B26" s="6" t="inlineStr">
        <is>
          <t>v1.0</t>
        </is>
      </c>
      <c r="C26" s="6" t="inlineStr">
        <is>
          <t>設定シートは自社用語に合わせて変更できます。数式列を変える必要はありません。</t>
        </is>
      </c>
    </row>
  </sheetData>
  <mergeCells count="5">
    <mergeCell ref="A4:H4"/>
    <mergeCell ref="A2:H2"/>
    <mergeCell ref="A13:H13"/>
    <mergeCell ref="A1:H1"/>
    <mergeCell ref="A22:H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1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4" customWidth="1" min="3" max="3"/>
    <col width="14" customWidth="1" min="4" max="4"/>
    <col width="12" customWidth="1" min="5" max="5"/>
    <col width="4" customWidth="1" min="6" max="6"/>
    <col width="22" customWidth="1" min="7" max="7"/>
    <col width="12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34" customHeight="1">
      <c r="A1" s="1" t="inlineStr">
        <is>
          <t>ダッシュボード｜設備点検と修繕の概要</t>
        </is>
      </c>
    </row>
    <row r="2" ht="38" customHeight="1">
      <c r="A2" s="2" t="inlineStr">
        <is>
          <t>主要指標は明細シートから自動集計されます。B3 の集計月を変更すると、月別の計画、完了、是正待ち、予備品コストを確認できます。</t>
        </is>
      </c>
    </row>
    <row r="3">
      <c r="A3" s="9" t="inlineStr">
        <is>
          <t>集計月</t>
        </is>
      </c>
      <c r="B3" s="24" t="n">
        <v>46143</v>
      </c>
    </row>
    <row r="4"/>
    <row r="5" ht="32" customHeight="1">
      <c r="A5" s="5" t="inlineStr">
        <is>
          <t>設備数</t>
        </is>
      </c>
      <c r="B5" s="5" t="inlineStr">
        <is>
          <t>稼働中設備</t>
        </is>
      </c>
      <c r="C5" s="5" t="inlineStr">
        <is>
          <t>当月計画点検</t>
        </is>
      </c>
      <c r="D5" s="5" t="inlineStr">
        <is>
          <t>当月クローズ済み点検</t>
        </is>
      </c>
      <c r="E5" s="5" t="inlineStr">
        <is>
          <t>点検良好率</t>
        </is>
      </c>
      <c r="F5" s="5" t="inlineStr">
        <is>
          <t>是正待ち・修理中</t>
        </is>
      </c>
      <c r="G5" s="5" t="inlineStr">
        <is>
          <t>期限超過計画</t>
        </is>
      </c>
      <c r="H5" s="5" t="inlineStr">
        <is>
          <t>当月予備品コスト</t>
        </is>
      </c>
      <c r="I5" s="5" t="inlineStr">
        <is>
          <t>高・重要リスク設備</t>
        </is>
      </c>
      <c r="J5" s="5" t="inlineStr">
        <is>
          <t>当月異常件数</t>
        </is>
      </c>
      <c r="K5" s="5" t="inlineStr">
        <is>
          <t>修理中設備</t>
        </is>
      </c>
      <c r="L5" s="5" t="inlineStr">
        <is>
          <t>テンプレートバージョン</t>
        </is>
      </c>
    </row>
    <row r="6" ht="36" customHeight="1">
      <c r="A6" s="11">
        <f>COUNTA('設備台帳'!$A$5:$A$204)</f>
        <v/>
      </c>
      <c r="B6" s="11">
        <f>COUNTIF('設備台帳'!$J$5:$J$204,"稼働中")</f>
        <v/>
      </c>
      <c r="C6" s="11">
        <f>COUNTIFS('点検計画'!$J$5:$J$304,"&gt;="&amp;$B$3,'点検計画'!$J$5:$J$304,"&lt;"&amp;EOMONTH($B$3,0)+1)</f>
        <v/>
      </c>
      <c r="D6" s="11">
        <f>COUNTIFS('点検記録'!$A$5:$A$504,"&gt;="&amp;$B$3,'点検記録'!$A$5:$A$504,"&lt;"&amp;EOMONTH($B$3,0)+1,'点検記録'!$U$5:$U$504,"クローズ")</f>
        <v/>
      </c>
      <c r="E6" s="12">
        <f>IFERROR(COUNTIF('点検記録'!$J$5:$J$504,"良好")/COUNTIF('点検記録'!$J$5:$J$504,"&lt;&gt;"),0)</f>
        <v/>
      </c>
      <c r="F6" s="11">
        <f>COUNTIF('点検記録'!$U$5:$U$504,"是正待ち")+COUNTIF('修繕履歴'!$U$5:$U$304,"未対応")+COUNTIF('修繕履歴'!$U$5:$U$304,"進行中")</f>
        <v/>
      </c>
      <c r="G6" s="11">
        <f>COUNTIFS('点検計画'!$O$5:$O$304,"&gt;0")</f>
        <v/>
      </c>
      <c r="H6" s="13">
        <f>SUMIFS('部品交換'!$L$5:$L$304,'部品交換'!$E$5:$E$304,"&gt;="&amp;$B$3,'部品交換'!$E$5:$E$304,"&lt;"&amp;EOMONTH($B$3,0)+1)</f>
        <v/>
      </c>
      <c r="I6" s="11">
        <f>COUNTIF('設備台帳'!$K$5:$K$204,"高")+COUNTIF('設備台帳'!$K$5:$K$204,"重要")</f>
        <v/>
      </c>
      <c r="J6" s="11">
        <f>COUNTIFS('点検記録'!$A$5:$A$504,"&gt;="&amp;$B$3,'点検記録'!$A$5:$A$504,"&lt;"&amp;EOMONTH($B$3,0)+1,'点検記録'!$J$5:$J$504,"異常")</f>
        <v/>
      </c>
      <c r="K6" s="11">
        <f>COUNTIF('設備台帳'!$J$5:$J$204,"修理中")</f>
        <v/>
      </c>
      <c r="L6" s="11">
        <f>'設定'!$B$11</f>
        <v/>
      </c>
    </row>
    <row r="7"/>
    <row r="8"/>
    <row r="9" ht="32" customHeight="1">
      <c r="A9" s="5" t="inlineStr">
        <is>
          <t>点検結果</t>
        </is>
      </c>
      <c r="B9" s="5" t="inlineStr">
        <is>
          <t>数量</t>
        </is>
      </c>
      <c r="D9" s="5" t="inlineStr">
        <is>
          <t>修繕状態</t>
        </is>
      </c>
      <c r="E9" s="5" t="inlineStr">
        <is>
          <t>数量</t>
        </is>
      </c>
      <c r="G9" s="5" t="inlineStr">
        <is>
          <t>業務シナリオ</t>
        </is>
      </c>
      <c r="H9" s="5" t="inlineStr">
        <is>
          <t>設備数</t>
        </is>
      </c>
    </row>
    <row r="10" ht="20" customHeight="1">
      <c r="A10" s="14" t="inlineStr">
        <is>
          <t>良好</t>
        </is>
      </c>
      <c r="B10" s="14">
        <f>COUNTIF('点検記録'!$J$5:$J$504,A10)</f>
        <v/>
      </c>
      <c r="D10" s="14" t="inlineStr">
        <is>
          <t>未対応</t>
        </is>
      </c>
      <c r="E10" s="14">
        <f>COUNTIF('修繕履歴'!$U$5:$U$304,D10)</f>
        <v/>
      </c>
      <c r="G10" s="14" t="inlineStr">
        <is>
          <t>製造・生産設備</t>
        </is>
      </c>
      <c r="H10" s="14">
        <f>COUNTIF('設備台帳'!$E$5:$E$204,G10)</f>
        <v/>
      </c>
    </row>
    <row r="11" ht="20" customHeight="1">
      <c r="A11" s="14" t="inlineStr">
        <is>
          <t>異常</t>
        </is>
      </c>
      <c r="B11" s="14">
        <f>COUNTIF('点検記録'!$J$5:$J$504,A11)</f>
        <v/>
      </c>
      <c r="D11" s="14" t="inlineStr">
        <is>
          <t>進行中</t>
        </is>
      </c>
      <c r="E11" s="14">
        <f>COUNTIF('修繕履歴'!$U$5:$U$304,D11)</f>
        <v/>
      </c>
      <c r="G11" s="14" t="inlineStr">
        <is>
          <t>施設・ビル管理・消防</t>
        </is>
      </c>
      <c r="H11" s="14">
        <f>COUNTIF('設備台帳'!$E$5:$E$204,G11)</f>
        <v/>
      </c>
    </row>
    <row r="12" ht="20" customHeight="1">
      <c r="A12" s="14" t="inlineStr">
        <is>
          <t>要確認</t>
        </is>
      </c>
      <c r="B12" s="14">
        <f>COUNTIF('点検記録'!$J$5:$J$504,A12)</f>
        <v/>
      </c>
      <c r="D12" s="14" t="inlineStr">
        <is>
          <t>検収待ち</t>
        </is>
      </c>
      <c r="E12" s="14">
        <f>COUNTIF('修繕履歴'!$U$5:$U$304,D12)</f>
        <v/>
      </c>
      <c r="G12" s="14" t="inlineStr">
        <is>
          <t>物流・車両・フォークリフト</t>
        </is>
      </c>
      <c r="H12" s="14">
        <f>COUNTIF('設備台帳'!$E$5:$E$204,G12)</f>
        <v/>
      </c>
    </row>
    <row r="13" ht="20" customHeight="1">
      <c r="A13" s="14" t="inlineStr">
        <is>
          <t>対象外</t>
        </is>
      </c>
      <c r="B13" s="14">
        <f>COUNTIF('点検記録'!$J$5:$J$504,A13)</f>
        <v/>
      </c>
      <c r="D13" s="14" t="inlineStr">
        <is>
          <t>クローズ</t>
        </is>
      </c>
      <c r="E13" s="14">
        <f>COUNTIF('修繕履歴'!$U$5:$U$304,D13)</f>
        <v/>
      </c>
      <c r="G13" s="14" t="inlineStr">
        <is>
          <t>建設・プロジェクト現場</t>
        </is>
      </c>
      <c r="H13" s="14">
        <f>COUNTIF('設備台帳'!$E$5:$E$204,G13)</f>
        <v/>
      </c>
    </row>
    <row r="14" ht="20" customHeight="1">
      <c r="G14" s="14" t="inlineStr">
        <is>
          <t>IT・オフィス機器</t>
        </is>
      </c>
      <c r="H14" s="14">
        <f>COUNTIF('設備台帳'!$E$5:$E$204,G14)</f>
        <v/>
      </c>
    </row>
    <row r="15" ht="20" customHeight="1">
      <c r="G15" s="14" t="inlineStr">
        <is>
          <t>研究室・医療・品質検査機器</t>
        </is>
      </c>
      <c r="H15" s="14">
        <f>COUNTIF('設備台帳'!$E$5:$E$204,G15)</f>
        <v/>
      </c>
    </row>
    <row r="16" ht="20" customHeight="1">
      <c r="G16" s="14" t="inlineStr">
        <is>
          <t>エネルギー・ユーティリティ</t>
        </is>
      </c>
      <c r="H16" s="14">
        <f>COUNTIF('設備台帳'!$E$5:$E$204,G16)</f>
        <v/>
      </c>
    </row>
  </sheetData>
  <mergeCells count="2">
    <mergeCell ref="A2:L2"/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P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36" customWidth="1" min="2" max="2"/>
    <col width="72" customWidth="1" min="3" max="3"/>
    <col width="4" customWidth="1" min="4" max="4"/>
    <col width="16" customWidth="1" min="5" max="5"/>
    <col width="12" customWidth="1" min="6" max="6"/>
    <col width="12" customWidth="1" min="7" max="7"/>
    <col width="14" customWidth="1" min="8" max="8"/>
    <col width="12" customWidth="1" min="9" max="9"/>
    <col width="10" customWidth="1" min="10" max="10"/>
    <col width="14" customWidth="1" min="11" max="11"/>
    <col width="22" customWidth="1" min="12" max="12"/>
    <col width="12" customWidth="1" min="13" max="13"/>
    <col width="14" customWidth="1" min="14" max="14"/>
    <col width="12" customWidth="1" min="15" max="15"/>
    <col width="12" customWidth="1" min="16" max="16"/>
  </cols>
  <sheetData>
    <row r="1" ht="34" customHeight="1">
      <c r="A1" s="1" t="inlineStr">
        <is>
          <t>設定｜基本前提とプルダウン</t>
        </is>
      </c>
    </row>
    <row r="2" ht="38" customHeight="1">
      <c r="A2" s="2" t="inlineStr">
        <is>
          <t>用語とプルダウンをそろえます。リストを直接変更しても、マスタと記録シートは使い続けられます。</t>
        </is>
      </c>
    </row>
    <row r="3"/>
    <row r="4" ht="32" customHeight="1">
      <c r="A4" s="5" t="inlineStr">
        <is>
          <t>パラメータ</t>
        </is>
      </c>
      <c r="B4" s="5" t="inlineStr">
        <is>
          <t>現在値</t>
        </is>
      </c>
      <c r="C4" s="5" t="inlineStr">
        <is>
          <t>説明</t>
        </is>
      </c>
      <c r="E4" s="5" t="inlineStr">
        <is>
          <t>設備状態</t>
        </is>
      </c>
      <c r="F4" s="5" t="inlineStr">
        <is>
          <t>リスクレベル</t>
        </is>
      </c>
      <c r="G4" s="5" t="inlineStr">
        <is>
          <t>点検周期</t>
        </is>
      </c>
      <c r="H4" s="5" t="inlineStr">
        <is>
          <t>点検結果</t>
        </is>
      </c>
      <c r="I4" s="5" t="inlineStr">
        <is>
          <t>優先度</t>
        </is>
      </c>
      <c r="J4" s="5" t="inlineStr">
        <is>
          <t>はい・いいえ</t>
        </is>
      </c>
      <c r="K4" s="5" t="inlineStr">
        <is>
          <t>点検種別</t>
        </is>
      </c>
      <c r="L4" s="5" t="inlineStr">
        <is>
          <t>業務シナリオ</t>
        </is>
      </c>
      <c r="M4" s="5" t="inlineStr">
        <is>
          <t>修繕種別</t>
        </is>
      </c>
      <c r="N4" s="5" t="inlineStr">
        <is>
          <t>停止影響</t>
        </is>
      </c>
      <c r="O4" s="5" t="inlineStr">
        <is>
          <t>重要予備品</t>
        </is>
      </c>
    </row>
    <row r="5" ht="20" customHeight="1">
      <c r="A5" s="6" t="inlineStr">
        <is>
          <t>既定会社・組織</t>
        </is>
      </c>
      <c r="B5" s="6" t="inlineStr">
        <is>
          <t>東都グループ</t>
        </is>
      </c>
      <c r="C5" s="6" t="inlineStr">
        <is>
          <t>会社名、事業部名、案件会社名に変更できます。</t>
        </is>
      </c>
      <c r="E5" s="14" t="inlineStr">
        <is>
          <t>稼働中</t>
        </is>
      </c>
      <c r="F5" s="14" t="inlineStr">
        <is>
          <t>低</t>
        </is>
      </c>
      <c r="G5" s="14" t="inlineStr">
        <is>
          <t>毎日</t>
        </is>
      </c>
      <c r="H5" s="14" t="inlineStr">
        <is>
          <t>良好</t>
        </is>
      </c>
      <c r="I5" s="14" t="inlineStr">
        <is>
          <t>低</t>
        </is>
      </c>
      <c r="J5" s="14" t="inlineStr">
        <is>
          <t>はい</t>
        </is>
      </c>
      <c r="K5" s="14" t="inlineStr">
        <is>
          <t>日常点検</t>
        </is>
      </c>
      <c r="L5" s="14" t="inlineStr">
        <is>
          <t>製造・生産設備</t>
        </is>
      </c>
      <c r="M5" s="14" t="inlineStr">
        <is>
          <t>予防保全</t>
        </is>
      </c>
      <c r="N5" s="14" t="inlineStr">
        <is>
          <t>なし</t>
        </is>
      </c>
      <c r="O5" s="14" t="inlineStr">
        <is>
          <t>はい</t>
        </is>
      </c>
    </row>
    <row r="6" ht="20" customHeight="1">
      <c r="A6" s="6" t="inlineStr">
        <is>
          <t>既定拠点・案件</t>
        </is>
      </c>
      <c r="B6" s="6" t="inlineStr">
        <is>
          <t>本社・第一工場</t>
        </is>
      </c>
      <c r="C6" s="6" t="inlineStr">
        <is>
          <t>店舗、倉庫、現場、車両チーム、階にも対応できます。</t>
        </is>
      </c>
      <c r="E6" s="14" t="inlineStr">
        <is>
          <t>予備</t>
        </is>
      </c>
      <c r="F6" s="14" t="inlineStr">
        <is>
          <t>中</t>
        </is>
      </c>
      <c r="G6" s="14" t="inlineStr">
        <is>
          <t>毎週</t>
        </is>
      </c>
      <c r="H6" s="14" t="inlineStr">
        <is>
          <t>異常</t>
        </is>
      </c>
      <c r="I6" s="14" t="inlineStr">
        <is>
          <t>中</t>
        </is>
      </c>
      <c r="J6" s="14" t="inlineStr">
        <is>
          <t>いいえ</t>
        </is>
      </c>
      <c r="K6" s="14" t="inlineStr">
        <is>
          <t>安全点検</t>
        </is>
      </c>
      <c r="L6" s="14" t="inlineStr">
        <is>
          <t>施設・ビル管理・消防</t>
        </is>
      </c>
      <c r="M6" s="14" t="inlineStr">
        <is>
          <t>是正保全</t>
        </is>
      </c>
      <c r="N6" s="14" t="inlineStr">
        <is>
          <t>軽微</t>
        </is>
      </c>
      <c r="O6" s="14" t="inlineStr">
        <is>
          <t>いいえ</t>
        </is>
      </c>
    </row>
    <row r="7" ht="20" customHeight="1">
      <c r="A7" s="6" t="inlineStr">
        <is>
          <t>既定担当者</t>
        </is>
      </c>
      <c r="B7" s="6" t="inlineStr">
        <is>
          <t>設備管理担当</t>
        </is>
      </c>
      <c r="C7" s="6" t="inlineStr">
        <is>
          <t>サンプルと計画の既定担当者として使います。</t>
        </is>
      </c>
      <c r="E7" s="14" t="inlineStr">
        <is>
          <t>修理中</t>
        </is>
      </c>
      <c r="F7" s="14" t="inlineStr">
        <is>
          <t>高</t>
        </is>
      </c>
      <c r="G7" s="14" t="inlineStr">
        <is>
          <t>毎月</t>
        </is>
      </c>
      <c r="H7" s="14" t="inlineStr">
        <is>
          <t>要確認</t>
        </is>
      </c>
      <c r="I7" s="14" t="inlineStr">
        <is>
          <t>高</t>
        </is>
      </c>
      <c r="K7" s="14" t="inlineStr">
        <is>
          <t>保全点検</t>
        </is>
      </c>
      <c r="L7" s="14" t="inlineStr">
        <is>
          <t>物流・車両・フォークリフト</t>
        </is>
      </c>
      <c r="M7" s="14" t="inlineStr">
        <is>
          <t>緊急対応</t>
        </is>
      </c>
      <c r="N7" s="14" t="inlineStr">
        <is>
          <t>生産停止</t>
        </is>
      </c>
      <c r="O7" s="14" t="inlineStr">
        <is>
          <t>要評価</t>
        </is>
      </c>
    </row>
    <row r="8" ht="20" customHeight="1">
      <c r="A8" s="6" t="inlineStr">
        <is>
          <t>集計月</t>
        </is>
      </c>
      <c r="B8" s="25" t="n">
        <v>46143</v>
      </c>
      <c r="C8" s="6" t="inlineStr">
        <is>
          <t>この月を基準に、当月の計画、完了、予備品コストを集計します。</t>
        </is>
      </c>
      <c r="E8" s="14" t="inlineStr">
        <is>
          <t>停止中</t>
        </is>
      </c>
      <c r="F8" s="14" t="inlineStr">
        <is>
          <t>重要</t>
        </is>
      </c>
      <c r="G8" s="14" t="inlineStr">
        <is>
          <t>四半期</t>
        </is>
      </c>
      <c r="H8" s="14" t="inlineStr">
        <is>
          <t>対象外</t>
        </is>
      </c>
      <c r="I8" s="14" t="inlineStr">
        <is>
          <t>緊急</t>
        </is>
      </c>
      <c r="K8" s="14" t="inlineStr">
        <is>
          <t>特別点検</t>
        </is>
      </c>
      <c r="L8" s="14" t="inlineStr">
        <is>
          <t>建設・プロジェクト現場</t>
        </is>
      </c>
      <c r="M8" s="14" t="inlineStr">
        <is>
          <t>外注</t>
        </is>
      </c>
      <c r="N8" s="14" t="inlineStr">
        <is>
          <t>安全リスク</t>
        </is>
      </c>
    </row>
    <row r="9" ht="20" customHeight="1">
      <c r="A9" s="6" t="inlineStr">
        <is>
          <t>予定起始日</t>
        </is>
      </c>
      <c r="B9" s="25" t="n">
        <v>46143</v>
      </c>
      <c r="C9" s="6" t="inlineStr">
        <is>
          <t>計画作成時の基準開始日です。</t>
        </is>
      </c>
      <c r="E9" s="14" t="inlineStr">
        <is>
          <t>廃棄</t>
        </is>
      </c>
      <c r="G9" s="14" t="inlineStr">
        <is>
          <t>毎年</t>
        </is>
      </c>
      <c r="K9" s="14" t="inlineStr">
        <is>
          <t>再点検</t>
        </is>
      </c>
      <c r="L9" s="14" t="inlineStr">
        <is>
          <t>IT・オフィス機器</t>
        </is>
      </c>
      <c r="M9" s="14" t="inlineStr">
        <is>
          <t>保証</t>
        </is>
      </c>
      <c r="N9" s="14" t="inlineStr">
        <is>
          <t>顧客影響</t>
        </is>
      </c>
    </row>
    <row r="10" ht="20" customHeight="1">
      <c r="A10" s="6" t="inlineStr">
        <is>
          <t>テンプレート出典</t>
        </is>
      </c>
      <c r="B10" s="8" t="inlineStr">
        <is>
          <t>https://finitefield.org/excel-templates/asset-operations/equipment-inspection-log/</t>
        </is>
      </c>
      <c r="C10" s="6" t="inlineStr">
        <is>
          <t>テンプレート設計の根拠を追跡するために使います。</t>
        </is>
      </c>
      <c r="G10" s="14" t="inlineStr">
        <is>
          <t>必要時</t>
        </is>
      </c>
      <c r="K10" s="14" t="inlineStr">
        <is>
          <t>受入点検</t>
        </is>
      </c>
      <c r="L10" s="14" t="inlineStr">
        <is>
          <t>研究室・医療・品質検査機器</t>
        </is>
      </c>
      <c r="M10" s="14" t="inlineStr">
        <is>
          <t>改造</t>
        </is>
      </c>
    </row>
    <row r="11" ht="20" customHeight="1">
      <c r="A11" s="6" t="inlineStr">
        <is>
          <t>テンプレートバージョン</t>
        </is>
      </c>
      <c r="B11" s="6" t="inlineStr">
        <is>
          <t>v1.0</t>
        </is>
      </c>
      <c r="C11" s="6" t="inlineStr">
        <is>
          <t>設定を変更したら、バージョン説明も更新することを推奨します。</t>
        </is>
      </c>
      <c r="L11" s="14" t="inlineStr">
        <is>
          <t>エネルギー・ユーティリティ</t>
        </is>
      </c>
    </row>
    <row r="12" ht="20" customHeight="1">
      <c r="A12" s="6" t="inlineStr">
        <is>
          <t>公式列</t>
        </is>
      </c>
      <c r="B12" s="6" t="inlineStr">
        <is>
          <t>浅灰底</t>
        </is>
      </c>
      <c r="C12" s="6" t="inlineStr">
        <is>
          <t>手入力で上書きしないでください。</t>
        </is>
      </c>
      <c r="L12" s="14" t="inlineStr">
        <is>
          <t>其他</t>
        </is>
      </c>
    </row>
    <row r="13"/>
    <row r="14"/>
    <row r="15" ht="24" customHeight="1">
      <c r="A15" s="3" t="inlineStr">
        <is>
          <t>項目メンテナンスの推奨</t>
        </is>
      </c>
      <c r="B15" s="22" t="n"/>
      <c r="C15" s="22" t="n"/>
      <c r="D15" s="22" t="n"/>
      <c r="E15" s="22" t="n"/>
      <c r="F15" s="22" t="n"/>
      <c r="G15" s="22" t="n"/>
      <c r="H15" s="22" t="n"/>
      <c r="I15" s="22" t="n"/>
      <c r="J15" s="22" t="n"/>
      <c r="K15" s="22" t="n"/>
      <c r="L15" s="22" t="n"/>
      <c r="M15" s="22" t="n"/>
      <c r="N15" s="22" t="n"/>
      <c r="O15" s="22" t="n"/>
      <c r="P15" s="23" t="n"/>
    </row>
    <row r="16" ht="32" customHeight="1">
      <c r="A16" s="5" t="inlineStr">
        <is>
          <t>項目・ルール</t>
        </is>
      </c>
      <c r="B16" s="5" t="inlineStr">
        <is>
          <t>推奨</t>
        </is>
      </c>
      <c r="C16" s="5" t="inlineStr">
        <is>
          <t>理由</t>
        </is>
      </c>
    </row>
    <row r="17" ht="20" customHeight="1">
      <c r="A17" s="6" t="inlineStr">
        <is>
          <t>設備ID</t>
        </is>
      </c>
      <c r="B17" s="6" t="inlineStr">
        <is>
          <t>EQ-会社・拠点-連番、例 EQ-FAC-001 の形式を推奨します。</t>
        </is>
      </c>
      <c r="C17" s="6" t="inlineStr">
        <is>
          <t>設備台帳、計画、記録、修繕、部品を追跡しやすくするためです。</t>
        </is>
      </c>
    </row>
    <row r="18" ht="20" customHeight="1">
      <c r="A18" s="6" t="inlineStr">
        <is>
          <t>記録ID</t>
        </is>
      </c>
      <c r="B18" s="6" t="inlineStr">
        <is>
          <t>INS-日付-連番、例 INS-20260501-001 の形式を推奨します。</t>
        </is>
      </c>
      <c r="C18" s="6" t="inlineStr">
        <is>
          <t>写真、再確認、修繕依頼を元の点検記録と結び付けやすくするためです。</t>
        </is>
      </c>
    </row>
    <row r="19" ht="20" customHeight="1">
      <c r="A19" s="6" t="inlineStr">
        <is>
          <t>修繕票ID</t>
        </is>
      </c>
      <c r="B19" s="6" t="inlineStr">
        <is>
          <t>REP-日付-連番の形式を推奨します。</t>
        </is>
      </c>
      <c r="C19" s="6" t="inlineStr">
        <is>
          <t>修繕進捗、費用、部品交換記録を集計しやすくするためです。</t>
        </is>
      </c>
    </row>
    <row r="20" ht="20" customHeight="1">
      <c r="A20" s="6" t="inlineStr">
        <is>
          <t>状態</t>
        </is>
      </c>
      <c r="B20" s="6" t="inlineStr">
        <is>
          <t>推奨フロー：予定 → 進行中 → 是正待ち・修理中 → 再確認待ち → クローズ。</t>
        </is>
      </c>
      <c r="C20" s="6" t="inlineStr">
        <is>
          <t>会社ごとに用語は変えても、クローズまでの流れは残します。</t>
        </is>
      </c>
    </row>
    <row r="21" ht="20" customHeight="1">
      <c r="A21" s="6" t="inlineStr">
        <is>
          <t>写真・添付リンク</t>
        </is>
      </c>
      <c r="B21" s="6" t="inlineStr">
        <is>
          <t>共有ドライブ、フォーム、システム、QRコードのリンクを入れられます。</t>
        </is>
      </c>
      <c r="C21" s="6" t="inlineStr">
        <is>
          <t>現場証跡を残し、モバイル入力と遠隔確認を支援します。</t>
        </is>
      </c>
    </row>
    <row r="22" ht="20" customHeight="1">
      <c r="A22" s="6" t="inlineStr">
        <is>
          <t>公式列</t>
        </is>
      </c>
      <c r="B22" s="6" t="inlineStr">
        <is>
          <t>薄いグレー背景の項目は自動計算または参照項目のため、手入力で上書きしないでください。</t>
        </is>
      </c>
      <c r="C22" s="6" t="inlineStr">
        <is>
          <t>入力ミスを減らし、シート間の整合性を高めるためです。</t>
        </is>
      </c>
    </row>
  </sheetData>
  <mergeCells count="3">
    <mergeCell ref="A15:P15"/>
    <mergeCell ref="A1:P1"/>
    <mergeCell ref="A2:P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T204"/>
  <sheetViews>
    <sheetView showGridLines="0"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" customWidth="1" min="1" max="1"/>
    <col width="20" customWidth="1" min="2" max="2"/>
    <col width="20" customWidth="1" min="3" max="3"/>
    <col width="16" customWidth="1" min="4" max="4"/>
    <col width="22" customWidth="1" min="5" max="5"/>
    <col width="16" customWidth="1" min="6" max="6"/>
    <col width="20" customWidth="1" min="7" max="7"/>
    <col width="16" customWidth="1" min="8" max="8"/>
    <col width="18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4" customWidth="1" min="15" max="15"/>
    <col width="14" customWidth="1" min="16" max="16"/>
    <col width="18" customWidth="1" min="17" max="17"/>
    <col width="18" customWidth="1" min="18" max="18"/>
    <col width="24" customWidth="1" min="19" max="19"/>
    <col width="34" customWidth="1" min="20" max="20"/>
  </cols>
  <sheetData>
    <row r="1" ht="34" customHeight="1">
      <c r="A1" s="1" t="inlineStr">
        <is>
          <t>設備台帳｜主要設備情報の登録</t>
        </is>
      </c>
    </row>
    <row r="2" ht="38" customHeight="1">
      <c r="A2" s="2" t="inlineStr">
        <is>
          <t>各設備の一意のID、所属会社や拠点、担当者、リスクレベル、点検周期を入力します。薄いグレーの列は点検記録から自動計算されます。</t>
        </is>
      </c>
    </row>
    <row r="3"/>
    <row r="4" ht="32" customHeight="1">
      <c r="A4" s="5" t="inlineStr">
        <is>
          <t>設備ID</t>
        </is>
      </c>
      <c r="B4" s="5" t="inlineStr">
        <is>
          <t>会社・組織</t>
        </is>
      </c>
      <c r="C4" s="5" t="inlineStr">
        <is>
          <t>拠点・プロジェクト・店舗</t>
        </is>
      </c>
      <c r="D4" s="5" t="inlineStr">
        <is>
          <t>部門・担当エリア</t>
        </is>
      </c>
      <c r="E4" s="5" t="inlineStr">
        <is>
          <t>業務シナリオ</t>
        </is>
      </c>
      <c r="F4" s="5" t="inlineStr">
        <is>
          <t>設備カテゴリ</t>
        </is>
      </c>
      <c r="G4" s="5" t="inlineStr">
        <is>
          <t>設備名</t>
        </is>
      </c>
      <c r="H4" s="5" t="inlineStr">
        <is>
          <t>型式・仕様</t>
        </is>
      </c>
      <c r="I4" s="5" t="inlineStr">
        <is>
          <t>シリアル番号・資産番号</t>
        </is>
      </c>
      <c r="J4" s="5" t="inlineStr">
        <is>
          <t>使用状態</t>
        </is>
      </c>
      <c r="K4" s="5" t="inlineStr">
        <is>
          <t>リスクレベル</t>
        </is>
      </c>
      <c r="L4" s="5" t="inlineStr">
        <is>
          <t>担当者</t>
        </is>
      </c>
      <c r="M4" s="5" t="inlineStr">
        <is>
          <t>使用開始日</t>
        </is>
      </c>
      <c r="N4" s="5" t="inlineStr">
        <is>
          <t>点検周期</t>
        </is>
      </c>
      <c r="O4" s="5" t="inlineStr">
        <is>
          <t>前回点検日</t>
        </is>
      </c>
      <c r="P4" s="5" t="inlineStr">
        <is>
          <t>次回点検日</t>
        </is>
      </c>
      <c r="Q4" s="5" t="inlineStr">
        <is>
          <t>仕入先・保守会社</t>
        </is>
      </c>
      <c r="R4" s="5" t="inlineStr">
        <is>
          <t>保守連絡先</t>
        </is>
      </c>
      <c r="S4" s="5" t="inlineStr">
        <is>
          <t>添付・QR・システムリンク</t>
        </is>
      </c>
      <c r="T4" s="5" t="inlineStr">
        <is>
          <t>備考</t>
        </is>
      </c>
    </row>
    <row r="5" ht="20" customHeight="1">
      <c r="A5" s="14" t="inlineStr">
        <is>
          <t>EQ-MFG-001</t>
        </is>
      </c>
      <c r="B5" s="14" t="inlineStr">
        <is>
          <t>東都製造株式会社</t>
        </is>
      </c>
      <c r="C5" s="14" t="inlineStr">
        <is>
          <t>第一工場</t>
        </is>
      </c>
      <c r="D5" s="14" t="inlineStr">
        <is>
          <t>生産一課</t>
        </is>
      </c>
      <c r="E5" s="14" t="inlineStr">
        <is>
          <t>製造・生産設備</t>
        </is>
      </c>
      <c r="F5" s="14" t="inlineStr">
        <is>
          <t>エアコンプレッサ</t>
        </is>
      </c>
      <c r="G5" s="14" t="inlineStr">
        <is>
          <t>1号エアコンプレッサ</t>
        </is>
      </c>
      <c r="H5" s="14" t="inlineStr">
        <is>
          <t>AC-50kW</t>
        </is>
      </c>
      <c r="I5" s="14" t="inlineStr">
        <is>
          <t>SN-AC-001</t>
        </is>
      </c>
      <c r="J5" s="14" t="inlineStr">
        <is>
          <t>稼働中</t>
        </is>
      </c>
      <c r="K5" s="14" t="inlineStr">
        <is>
          <t>高</t>
        </is>
      </c>
      <c r="L5" s="14" t="inlineStr">
        <is>
          <t>佐藤</t>
        </is>
      </c>
      <c r="M5" s="26" t="n">
        <v>44635</v>
      </c>
      <c r="N5" s="14" t="inlineStr">
        <is>
          <t>毎週</t>
        </is>
      </c>
      <c r="O5" s="27">
        <f>IF($A5="","",IF(MAXIFS('点検記録'!$A$5:$A$504,'点検記録'!$C$5:$C$504,$A5)=0,"",MAXIFS('点検記録'!$A$5:$A$504,'点検記録'!$C$5:$C$504,$A5)))</f>
        <v/>
      </c>
      <c r="P5" s="27">
        <f>IF($A5="","",IF($O5="","",SWITCH($N5,"毎日",$O5+1,"毎週",$O5+7,"毎月",EDATE($O5,1),"四半期",EDATE($O5,3),"毎年",EDATE($O5,12),"必要時","必要時","")))</f>
        <v/>
      </c>
      <c r="Q5" s="14" t="inlineStr">
        <is>
          <t>関東メンテナンス</t>
        </is>
      </c>
      <c r="R5" s="14" t="inlineStr">
        <is>
          <t>03-0000-0001</t>
        </is>
      </c>
      <c r="S5" s="14" t="n"/>
      <c r="T5" s="14" t="inlineStr">
        <is>
          <t>高圧設備のため、漏れと温度を重点確認します。</t>
        </is>
      </c>
    </row>
    <row r="6" ht="20" customHeight="1">
      <c r="A6" s="14" t="inlineStr">
        <is>
          <t>EQ-FAC-001</t>
        </is>
      </c>
      <c r="B6" s="14" t="inlineStr">
        <is>
          <t>桜ファシリティサービス株式会社</t>
        </is>
      </c>
      <c r="C6" s="14" t="inlineStr">
        <is>
          <t>本社ビル</t>
        </is>
      </c>
      <c r="D6" s="14" t="inlineStr">
        <is>
          <t>設備部</t>
        </is>
      </c>
      <c r="E6" s="14" t="inlineStr">
        <is>
          <t>施設・ビル管理・消防</t>
        </is>
      </c>
      <c r="F6" s="14" t="inlineStr">
        <is>
          <t>分電盤</t>
        </is>
      </c>
      <c r="G6" s="14" t="inlineStr">
        <is>
          <t>地下1階分電盤</t>
        </is>
      </c>
      <c r="H6" s="14" t="inlineStr">
        <is>
          <t>PDB-200A</t>
        </is>
      </c>
      <c r="I6" s="14" t="inlineStr">
        <is>
          <t>PDB-B1-001</t>
        </is>
      </c>
      <c r="J6" s="14" t="inlineStr">
        <is>
          <t>稼働中</t>
        </is>
      </c>
      <c r="K6" s="14" t="inlineStr">
        <is>
          <t>重要</t>
        </is>
      </c>
      <c r="L6" s="14" t="inlineStr">
        <is>
          <t>山田</t>
        </is>
      </c>
      <c r="M6" s="26" t="n">
        <v>44440</v>
      </c>
      <c r="N6" s="14" t="inlineStr">
        <is>
          <t>毎月</t>
        </is>
      </c>
      <c r="O6" s="27">
        <f>IF($A6="","",IF(MAXIFS('点検記録'!$A$5:$A$504,'点検記録'!$C$5:$C$504,$A6)=0,"",MAXIFS('点検記録'!$A$5:$A$504,'点検記録'!$C$5:$C$504,$A6)))</f>
        <v/>
      </c>
      <c r="P6" s="27">
        <f>IF($A6="","",IF($O6="","",SWITCH($N6,"毎日",$O6+1,"毎週",$O6+7,"毎月",EDATE($O6,1),"四半期",EDATE($O6,3),"毎年",EDATE($O6,12),"必要時","必要時","")))</f>
        <v/>
      </c>
      <c r="Q6" s="14" t="inlineStr">
        <is>
          <t>都市電気</t>
        </is>
      </c>
      <c r="R6" s="14" t="inlineStr">
        <is>
          <t>03-0000-0002</t>
        </is>
      </c>
      <c r="S6" s="14" t="n"/>
      <c r="T6" s="14" t="inlineStr">
        <is>
          <t>発熱、接地、表示を重点確認します。</t>
        </is>
      </c>
    </row>
    <row r="7" ht="20" customHeight="1">
      <c r="A7" s="14" t="inlineStr">
        <is>
          <t>EQ-LOG-001</t>
        </is>
      </c>
      <c r="B7" s="14" t="inlineStr">
        <is>
          <t>北関東物流株式会社</t>
        </is>
      </c>
      <c r="C7" s="14" t="inlineStr">
        <is>
          <t>北関東倉庫</t>
        </is>
      </c>
      <c r="D7" s="14" t="inlineStr">
        <is>
          <t>車両班</t>
        </is>
      </c>
      <c r="E7" s="14" t="inlineStr">
        <is>
          <t>物流・車両・フォークリフト</t>
        </is>
      </c>
      <c r="F7" s="14" t="inlineStr">
        <is>
          <t>フォークリフト</t>
        </is>
      </c>
      <c r="G7" s="14" t="inlineStr">
        <is>
          <t>3トン電動フォークリフト</t>
        </is>
      </c>
      <c r="H7" s="14" t="inlineStr">
        <is>
          <t>F3T-E</t>
        </is>
      </c>
      <c r="I7" s="14" t="inlineStr">
        <is>
          <t>FL-003</t>
        </is>
      </c>
      <c r="J7" s="14" t="inlineStr">
        <is>
          <t>稼働中</t>
        </is>
      </c>
      <c r="K7" s="14" t="inlineStr">
        <is>
          <t>高</t>
        </is>
      </c>
      <c r="L7" s="14" t="inlineStr">
        <is>
          <t>田中係長</t>
        </is>
      </c>
      <c r="M7" s="26" t="n">
        <v>45066</v>
      </c>
      <c r="N7" s="14" t="inlineStr">
        <is>
          <t>毎日</t>
        </is>
      </c>
      <c r="O7" s="27">
        <f>IF($A7="","",IF(MAXIFS('点検記録'!$A$5:$A$504,'点検記録'!$C$5:$C$504,$A7)=0,"",MAXIFS('点検記録'!$A$5:$A$504,'点検記録'!$C$5:$C$504,$A7)))</f>
        <v/>
      </c>
      <c r="P7" s="27">
        <f>IF($A7="","",IF($O7="","",SWITCH($N7,"毎日",$O7+1,"毎週",$O7+7,"毎月",EDATE($O7,1),"四半期",EDATE($O7,3),"毎年",EDATE($O7,12),"必要時","必要時","")))</f>
        <v/>
      </c>
      <c r="Q7" s="14" t="inlineStr">
        <is>
          <t>フォークリフトサービス</t>
        </is>
      </c>
      <c r="R7" s="14" t="inlineStr">
        <is>
          <t>03-0000-0003</t>
        </is>
      </c>
      <c r="S7" s="14" t="n"/>
      <c r="T7" s="14" t="inlineStr">
        <is>
          <t>毎日、作業前に点検します。</t>
        </is>
      </c>
    </row>
    <row r="8" ht="20" customHeight="1">
      <c r="A8" s="14" t="inlineStr">
        <is>
          <t>EQ-CON-001</t>
        </is>
      </c>
      <c r="B8" s="14" t="inlineStr">
        <is>
          <t>みどり建設現場事務所</t>
        </is>
      </c>
      <c r="C8" s="14" t="inlineStr">
        <is>
          <t>A棟現場</t>
        </is>
      </c>
      <c r="D8" s="14" t="inlineStr">
        <is>
          <t>安全班</t>
        </is>
      </c>
      <c r="E8" s="14" t="inlineStr">
        <is>
          <t>建設・プロジェクト現場</t>
        </is>
      </c>
      <c r="F8" s="14" t="inlineStr">
        <is>
          <t>揚重設備</t>
        </is>
      </c>
      <c r="G8" s="14" t="inlineStr">
        <is>
          <t>工事用昇降機</t>
        </is>
      </c>
      <c r="H8" s="14" t="inlineStr">
        <is>
          <t>LIFT-2T</t>
        </is>
      </c>
      <c r="I8" s="14" t="inlineStr">
        <is>
          <t>LFT-001</t>
        </is>
      </c>
      <c r="J8" s="14" t="inlineStr">
        <is>
          <t>修理中</t>
        </is>
      </c>
      <c r="K8" s="14" t="inlineStr">
        <is>
          <t>重要</t>
        </is>
      </c>
      <c r="L8" s="14" t="inlineStr">
        <is>
          <t>鈴木</t>
        </is>
      </c>
      <c r="M8" s="26" t="n">
        <v>45301</v>
      </c>
      <c r="N8" s="14" t="inlineStr">
        <is>
          <t>毎日</t>
        </is>
      </c>
      <c r="O8" s="27">
        <f>IF($A8="","",IF(MAXIFS('点検記録'!$A$5:$A$504,'点検記録'!$C$5:$C$504,$A8)=0,"",MAXIFS('点検記録'!$A$5:$A$504,'点検記録'!$C$5:$C$504,$A8)))</f>
        <v/>
      </c>
      <c r="P8" s="27">
        <f>IF($A8="","",IF($O8="","",SWITCH($N8,"毎日",$O8+1,"毎週",$O8+7,"毎月",EDATE($O8,1),"四半期",EDATE($O8,3),"毎年",EDATE($O8,12),"必要時","必要時","")))</f>
        <v/>
      </c>
      <c r="Q8" s="14" t="inlineStr">
        <is>
          <t>現場保全</t>
        </is>
      </c>
      <c r="R8" s="14" t="inlineStr">
        <is>
          <t>03-0000-0004</t>
        </is>
      </c>
      <c r="S8" s="14" t="n"/>
      <c r="T8" s="14" t="inlineStr">
        <is>
          <t>修理中。再点検後に復帰します。</t>
        </is>
      </c>
    </row>
    <row r="9" ht="20" customHeight="1">
      <c r="A9" s="14" t="inlineStr">
        <is>
          <t>EQ-IT-001</t>
        </is>
      </c>
      <c r="B9" s="14" t="inlineStr">
        <is>
          <t>未来テック株式会社</t>
        </is>
      </c>
      <c r="C9" s="14" t="inlineStr">
        <is>
          <t>データセンター</t>
        </is>
      </c>
      <c r="D9" s="14" t="inlineStr">
        <is>
          <t>IT部</t>
        </is>
      </c>
      <c r="E9" s="14" t="inlineStr">
        <is>
          <t>IT・オフィス機器</t>
        </is>
      </c>
      <c r="F9" s="14" t="inlineStr">
        <is>
          <t>UPS</t>
        </is>
      </c>
      <c r="G9" s="14" t="inlineStr">
        <is>
          <t>サーバールームUPS A系統</t>
        </is>
      </c>
      <c r="H9" s="14" t="inlineStr">
        <is>
          <t>UPS-20kVA</t>
        </is>
      </c>
      <c r="I9" s="14" t="inlineStr">
        <is>
          <t>UPS-A-01</t>
        </is>
      </c>
      <c r="J9" s="14" t="inlineStr">
        <is>
          <t>稼働中</t>
        </is>
      </c>
      <c r="K9" s="14" t="inlineStr">
        <is>
          <t>高</t>
        </is>
      </c>
      <c r="L9" s="14" t="inlineStr">
        <is>
          <t>高橋</t>
        </is>
      </c>
      <c r="M9" s="26" t="n">
        <v>44143</v>
      </c>
      <c r="N9" s="14" t="inlineStr">
        <is>
          <t>毎月</t>
        </is>
      </c>
      <c r="O9" s="27">
        <f>IF($A9="","",IF(MAXIFS('点検記録'!$A$5:$A$504,'点検記録'!$C$5:$C$504,$A9)=0,"",MAXIFS('点検記録'!$A$5:$A$504,'点検記録'!$C$5:$C$504,$A9)))</f>
        <v/>
      </c>
      <c r="P9" s="27">
        <f>IF($A9="","",IF($O9="","",SWITCH($N9,"毎日",$O9+1,"毎週",$O9+7,"毎月",EDATE($O9,1),"四半期",EDATE($O9,3),"毎年",EDATE($O9,12),"必要時","必要時","")))</f>
        <v/>
      </c>
      <c r="Q9" s="14" t="inlineStr">
        <is>
          <t>ITサービスパートナー</t>
        </is>
      </c>
      <c r="R9" s="14" t="inlineStr">
        <is>
          <t>03-0000-0005</t>
        </is>
      </c>
      <c r="S9" s="14" t="n"/>
      <c r="T9" s="14" t="inlineStr">
        <is>
          <t>バッテリー状態と負荷率を重点確認します。</t>
        </is>
      </c>
    </row>
    <row r="10" ht="20" customHeight="1">
      <c r="A10" s="14" t="inlineStr">
        <is>
          <t>EQ-LAB-001</t>
        </is>
      </c>
      <c r="B10" s="14" t="inlineStr">
        <is>
          <t>つくば試験センター</t>
        </is>
      </c>
      <c r="C10" s="14" t="inlineStr">
        <is>
          <t>理化学室</t>
        </is>
      </c>
      <c r="D10" s="14" t="inlineStr">
        <is>
          <t>試験室</t>
        </is>
      </c>
      <c r="E10" s="14" t="inlineStr">
        <is>
          <t>研究室・医療・品質検査機器</t>
        </is>
      </c>
      <c r="F10" s="14" t="inlineStr">
        <is>
          <t>試験機器</t>
        </is>
      </c>
      <c r="G10" s="14" t="inlineStr">
        <is>
          <t>温湿度ロガー</t>
        </is>
      </c>
      <c r="H10" s="14" t="inlineStr">
        <is>
          <t>TH-LOGGER</t>
        </is>
      </c>
      <c r="I10" s="14" t="inlineStr">
        <is>
          <t>LAB-TH-06</t>
        </is>
      </c>
      <c r="J10" s="14" t="inlineStr">
        <is>
          <t>予備</t>
        </is>
      </c>
      <c r="K10" s="14" t="inlineStr">
        <is>
          <t>中</t>
        </is>
      </c>
      <c r="L10" s="14" t="inlineStr">
        <is>
          <t>中村</t>
        </is>
      </c>
      <c r="M10" s="26" t="n">
        <v>45706</v>
      </c>
      <c r="N10" s="14" t="inlineStr">
        <is>
          <t>四半期</t>
        </is>
      </c>
      <c r="O10" s="27">
        <f>IF($A10="","",IF(MAXIFS('点検記録'!$A$5:$A$504,'点検記録'!$C$5:$C$504,$A10)=0,"",MAXIFS('点検記録'!$A$5:$A$504,'点検記録'!$C$5:$C$504,$A10)))</f>
        <v/>
      </c>
      <c r="P10" s="27">
        <f>IF($A10="","",IF($O10="","",SWITCH($N10,"毎日",$O10+1,"毎週",$O10+7,"毎月",EDATE($O10,1),"四半期",EDATE($O10,3),"毎年",EDATE($O10,12),"必要時","必要時","")))</f>
        <v/>
      </c>
      <c r="Q10" s="14" t="inlineStr">
        <is>
          <t>計測機器サプライヤー</t>
        </is>
      </c>
      <c r="R10" s="14" t="inlineStr">
        <is>
          <t>03-0000-0006</t>
        </is>
      </c>
      <c r="S10" s="14" t="n"/>
      <c r="T10" s="14" t="inlineStr">
        <is>
          <t>校正期限前にリマインドします。</t>
        </is>
      </c>
    </row>
    <row r="11" ht="20" customHeight="1">
      <c r="A11" s="14" t="inlineStr">
        <is>
          <t>EQ-UTL-001</t>
        </is>
      </c>
      <c r="B11" s="14" t="inlineStr">
        <is>
          <t>臨海エネルギーセンター</t>
        </is>
      </c>
      <c r="C11" s="14" t="inlineStr">
        <is>
          <t>ポンプ室</t>
        </is>
      </c>
      <c r="D11" s="14" t="inlineStr">
        <is>
          <t>運転保全部</t>
        </is>
      </c>
      <c r="E11" s="14" t="inlineStr">
        <is>
          <t>エネルギー・ユーティリティ</t>
        </is>
      </c>
      <c r="F11" s="14" t="inlineStr">
        <is>
          <t>給水ポンプ</t>
        </is>
      </c>
      <c r="G11" s="14" t="inlineStr">
        <is>
          <t>循環ポンプP-02</t>
        </is>
      </c>
      <c r="H11" s="14" t="inlineStr">
        <is>
          <t>PUMP-75kW</t>
        </is>
      </c>
      <c r="I11" s="14" t="inlineStr">
        <is>
          <t>P-02</t>
        </is>
      </c>
      <c r="J11" s="14" t="inlineStr">
        <is>
          <t>稼働中</t>
        </is>
      </c>
      <c r="K11" s="14" t="inlineStr">
        <is>
          <t>高</t>
        </is>
      </c>
      <c r="L11" s="14" t="inlineStr">
        <is>
          <t>小林</t>
        </is>
      </c>
      <c r="M11" s="26" t="n">
        <v>43646</v>
      </c>
      <c r="N11" s="14" t="inlineStr">
        <is>
          <t>毎週</t>
        </is>
      </c>
      <c r="O11" s="27">
        <f>IF($A11="","",IF(MAXIFS('点検記録'!$A$5:$A$504,'点検記録'!$C$5:$C$504,$A11)=0,"",MAXIFS('点検記録'!$A$5:$A$504,'点検記録'!$C$5:$C$504,$A11)))</f>
        <v/>
      </c>
      <c r="P11" s="27">
        <f>IF($A11="","",IF($O11="","",SWITCH($N11,"毎日",$O11+1,"毎週",$O11+7,"毎月",EDATE($O11,1),"四半期",EDATE($O11,3),"毎年",EDATE($O11,12),"必要時","必要時","")))</f>
        <v/>
      </c>
      <c r="Q11" s="14" t="inlineStr">
        <is>
          <t>ポンプメンテナンス</t>
        </is>
      </c>
      <c r="R11" s="14" t="inlineStr">
        <is>
          <t>03-0000-0007</t>
        </is>
      </c>
      <c r="S11" s="14" t="n"/>
      <c r="T11" s="14" t="inlineStr">
        <is>
          <t>振動、軸封、温度を重点確認します。</t>
        </is>
      </c>
    </row>
    <row r="12" ht="20" customHeight="1">
      <c r="A12" s="14" t="inlineStr">
        <is>
          <t>EQ-OFF-001</t>
        </is>
      </c>
      <c r="B12" s="14" t="inlineStr">
        <is>
          <t>東都グループ</t>
        </is>
      </c>
      <c r="C12" s="14" t="inlineStr">
        <is>
          <t>本社オフィス</t>
        </is>
      </c>
      <c r="D12" s="14" t="inlineStr">
        <is>
          <t>総務部</t>
        </is>
      </c>
      <c r="E12" s="14" t="inlineStr">
        <is>
          <t>IT・オフィス機器</t>
        </is>
      </c>
      <c r="F12" s="14" t="inlineStr">
        <is>
          <t>プリンター</t>
        </is>
      </c>
      <c r="G12" s="14" t="inlineStr">
        <is>
          <t>経理エリア複合機</t>
        </is>
      </c>
      <c r="H12" s="14" t="inlineStr">
        <is>
          <t>MFP-360</t>
        </is>
      </c>
      <c r="I12" s="14" t="inlineStr">
        <is>
          <t>PRN-FIN-01</t>
        </is>
      </c>
      <c r="J12" s="14" t="inlineStr">
        <is>
          <t>稼働中</t>
        </is>
      </c>
      <c r="K12" s="14" t="inlineStr">
        <is>
          <t>低</t>
        </is>
      </c>
      <c r="L12" s="14" t="inlineStr">
        <is>
          <t>総務担当</t>
        </is>
      </c>
      <c r="M12" s="26" t="n">
        <v>45547</v>
      </c>
      <c r="N12" s="14" t="inlineStr">
        <is>
          <t>必要時</t>
        </is>
      </c>
      <c r="O12" s="27">
        <f>IF($A12="","",IF(MAXIFS('点検記録'!$A$5:$A$504,'点検記録'!$C$5:$C$504,$A12)=0,"",MAXIFS('点検記録'!$A$5:$A$504,'点検記録'!$C$5:$C$504,$A12)))</f>
        <v/>
      </c>
      <c r="P12" s="27">
        <f>IF($A12="","",IF($O12="","",SWITCH($N12,"毎日",$O12+1,"毎週",$O12+7,"毎月",EDATE($O12,1),"四半期",EDATE($O12,3),"毎年",EDATE($O12,12),"必要時","必要時","")))</f>
        <v/>
      </c>
      <c r="Q12" s="14" t="inlineStr">
        <is>
          <t>オフィスサプライ</t>
        </is>
      </c>
      <c r="R12" s="14" t="inlineStr">
        <is>
          <t>03-0000-0008</t>
        </is>
      </c>
      <c r="S12" s="14" t="n"/>
      <c r="T12" s="14" t="inlineStr">
        <is>
          <t>消耗品と紙詰まりを記録します。</t>
        </is>
      </c>
    </row>
    <row r="13" ht="20" customHeight="1">
      <c r="A13" s="14" t="n"/>
      <c r="B13" s="14" t="n"/>
      <c r="C13" s="14" t="n"/>
      <c r="D13" s="14" t="n"/>
      <c r="E13" s="14" t="n"/>
      <c r="F13" s="14" t="n"/>
      <c r="G13" s="14" t="n"/>
      <c r="H13" s="14" t="n"/>
      <c r="I13" s="14" t="n"/>
      <c r="J13" s="14" t="n"/>
      <c r="K13" s="14" t="n"/>
      <c r="L13" s="14" t="n"/>
      <c r="M13" s="26" t="n"/>
      <c r="N13" s="14" t="n"/>
      <c r="O13" s="27">
        <f>IF($A13="","",IF(MAXIFS('点検記録'!$A$5:$A$504,'点検記録'!$C$5:$C$504,$A13)=0,"",MAXIFS('点検記録'!$A$5:$A$504,'点検記録'!$C$5:$C$504,$A13)))</f>
        <v/>
      </c>
      <c r="P13" s="27">
        <f>IF($A13="","",IF($O13="","",SWITCH($N13,"毎日",$O13+1,"毎週",$O13+7,"毎月",EDATE($O13,1),"四半期",EDATE($O13,3),"毎年",EDATE($O13,12),"必要時","必要時","")))</f>
        <v/>
      </c>
      <c r="Q13" s="14" t="n"/>
      <c r="R13" s="14" t="n"/>
      <c r="S13" s="14" t="n"/>
      <c r="T13" s="14" t="n"/>
    </row>
    <row r="14" ht="20" customHeight="1">
      <c r="A14" s="14" t="n"/>
      <c r="B14" s="14" t="n"/>
      <c r="C14" s="14" t="n"/>
      <c r="D14" s="14" t="n"/>
      <c r="E14" s="14" t="n"/>
      <c r="F14" s="14" t="n"/>
      <c r="G14" s="14" t="n"/>
      <c r="H14" s="14" t="n"/>
      <c r="I14" s="14" t="n"/>
      <c r="J14" s="14" t="n"/>
      <c r="K14" s="14" t="n"/>
      <c r="L14" s="14" t="n"/>
      <c r="M14" s="26" t="n"/>
      <c r="N14" s="14" t="n"/>
      <c r="O14" s="27">
        <f>IF($A14="","",IF(MAXIFS('点検記録'!$A$5:$A$504,'点検記録'!$C$5:$C$504,$A14)=0,"",MAXIFS('点検記録'!$A$5:$A$504,'点検記録'!$C$5:$C$504,$A14)))</f>
        <v/>
      </c>
      <c r="P14" s="27">
        <f>IF($A14="","",IF($O14="","",SWITCH($N14,"毎日",$O14+1,"毎週",$O14+7,"毎月",EDATE($O14,1),"四半期",EDATE($O14,3),"毎年",EDATE($O14,12),"必要時","必要時","")))</f>
        <v/>
      </c>
      <c r="Q14" s="14" t="n"/>
      <c r="R14" s="14" t="n"/>
      <c r="S14" s="14" t="n"/>
      <c r="T14" s="14" t="n"/>
    </row>
    <row r="15" ht="20" customHeight="1">
      <c r="A15" s="14" t="n"/>
      <c r="B15" s="14" t="n"/>
      <c r="C15" s="14" t="n"/>
      <c r="D15" s="14" t="n"/>
      <c r="E15" s="14" t="n"/>
      <c r="F15" s="14" t="n"/>
      <c r="G15" s="14" t="n"/>
      <c r="H15" s="14" t="n"/>
      <c r="I15" s="14" t="n"/>
      <c r="J15" s="14" t="n"/>
      <c r="K15" s="14" t="n"/>
      <c r="L15" s="14" t="n"/>
      <c r="M15" s="26" t="n"/>
      <c r="N15" s="14" t="n"/>
      <c r="O15" s="27">
        <f>IF($A15="","",IF(MAXIFS('点検記録'!$A$5:$A$504,'点検記録'!$C$5:$C$504,$A15)=0,"",MAXIFS('点検記録'!$A$5:$A$504,'点検記録'!$C$5:$C$504,$A15)))</f>
        <v/>
      </c>
      <c r="P15" s="27">
        <f>IF($A15="","",IF($O15="","",SWITCH($N15,"毎日",$O15+1,"毎週",$O15+7,"毎月",EDATE($O15,1),"四半期",EDATE($O15,3),"毎年",EDATE($O15,12),"必要時","必要時","")))</f>
        <v/>
      </c>
      <c r="Q15" s="14" t="n"/>
      <c r="R15" s="14" t="n"/>
      <c r="S15" s="14" t="n"/>
      <c r="T15" s="14" t="n"/>
    </row>
    <row r="16" ht="20" customHeight="1">
      <c r="A16" s="14" t="n"/>
      <c r="B16" s="14" t="n"/>
      <c r="C16" s="14" t="n"/>
      <c r="D16" s="14" t="n"/>
      <c r="E16" s="14" t="n"/>
      <c r="F16" s="14" t="n"/>
      <c r="G16" s="14" t="n"/>
      <c r="H16" s="14" t="n"/>
      <c r="I16" s="14" t="n"/>
      <c r="J16" s="14" t="n"/>
      <c r="K16" s="14" t="n"/>
      <c r="L16" s="14" t="n"/>
      <c r="M16" s="26" t="n"/>
      <c r="N16" s="14" t="n"/>
      <c r="O16" s="27">
        <f>IF($A16="","",IF(MAXIFS('点検記録'!$A$5:$A$504,'点検記録'!$C$5:$C$504,$A16)=0,"",MAXIFS('点検記録'!$A$5:$A$504,'点検記録'!$C$5:$C$504,$A16)))</f>
        <v/>
      </c>
      <c r="P16" s="27">
        <f>IF($A16="","",IF($O16="","",SWITCH($N16,"毎日",$O16+1,"毎週",$O16+7,"毎月",EDATE($O16,1),"四半期",EDATE($O16,3),"毎年",EDATE($O16,12),"必要時","必要時","")))</f>
        <v/>
      </c>
      <c r="Q16" s="14" t="n"/>
      <c r="R16" s="14" t="n"/>
      <c r="S16" s="14" t="n"/>
      <c r="T16" s="14" t="n"/>
    </row>
    <row r="17" ht="20" customHeight="1">
      <c r="A17" s="14" t="n"/>
      <c r="B17" s="14" t="n"/>
      <c r="C17" s="14" t="n"/>
      <c r="D17" s="14" t="n"/>
      <c r="E17" s="14" t="n"/>
      <c r="F17" s="14" t="n"/>
      <c r="G17" s="14" t="n"/>
      <c r="H17" s="14" t="n"/>
      <c r="I17" s="14" t="n"/>
      <c r="J17" s="14" t="n"/>
      <c r="K17" s="14" t="n"/>
      <c r="L17" s="14" t="n"/>
      <c r="M17" s="26" t="n"/>
      <c r="N17" s="14" t="n"/>
      <c r="O17" s="27">
        <f>IF($A17="","",IF(MAXIFS('点検記録'!$A$5:$A$504,'点検記録'!$C$5:$C$504,$A17)=0,"",MAXIFS('点検記録'!$A$5:$A$504,'点検記録'!$C$5:$C$504,$A17)))</f>
        <v/>
      </c>
      <c r="P17" s="27">
        <f>IF($A17="","",IF($O17="","",SWITCH($N17,"毎日",$O17+1,"毎週",$O17+7,"毎月",EDATE($O17,1),"四半期",EDATE($O17,3),"毎年",EDATE($O17,12),"必要時","必要時","")))</f>
        <v/>
      </c>
      <c r="Q17" s="14" t="n"/>
      <c r="R17" s="14" t="n"/>
      <c r="S17" s="14" t="n"/>
      <c r="T17" s="14" t="n"/>
    </row>
    <row r="18" ht="20" customHeight="1">
      <c r="A18" s="14" t="n"/>
      <c r="B18" s="14" t="n"/>
      <c r="C18" s="14" t="n"/>
      <c r="D18" s="14" t="n"/>
      <c r="E18" s="14" t="n"/>
      <c r="F18" s="14" t="n"/>
      <c r="G18" s="14" t="n"/>
      <c r="H18" s="14" t="n"/>
      <c r="I18" s="14" t="n"/>
      <c r="J18" s="14" t="n"/>
      <c r="K18" s="14" t="n"/>
      <c r="L18" s="14" t="n"/>
      <c r="M18" s="26" t="n"/>
      <c r="N18" s="14" t="n"/>
      <c r="O18" s="27">
        <f>IF($A18="","",IF(MAXIFS('点検記録'!$A$5:$A$504,'点検記録'!$C$5:$C$504,$A18)=0,"",MAXIFS('点検記録'!$A$5:$A$504,'点検記録'!$C$5:$C$504,$A18)))</f>
        <v/>
      </c>
      <c r="P18" s="27">
        <f>IF($A18="","",IF($O18="","",SWITCH($N18,"毎日",$O18+1,"毎週",$O18+7,"毎月",EDATE($O18,1),"四半期",EDATE($O18,3),"毎年",EDATE($O18,12),"必要時","必要時","")))</f>
        <v/>
      </c>
      <c r="Q18" s="14" t="n"/>
      <c r="R18" s="14" t="n"/>
      <c r="S18" s="14" t="n"/>
      <c r="T18" s="14" t="n"/>
    </row>
    <row r="19" ht="20" customHeight="1">
      <c r="A19" s="14" t="n"/>
      <c r="B19" s="14" t="n"/>
      <c r="C19" s="14" t="n"/>
      <c r="D19" s="14" t="n"/>
      <c r="E19" s="14" t="n"/>
      <c r="F19" s="14" t="n"/>
      <c r="G19" s="14" t="n"/>
      <c r="H19" s="14" t="n"/>
      <c r="I19" s="14" t="n"/>
      <c r="J19" s="14" t="n"/>
      <c r="K19" s="14" t="n"/>
      <c r="L19" s="14" t="n"/>
      <c r="M19" s="26" t="n"/>
      <c r="N19" s="14" t="n"/>
      <c r="O19" s="27">
        <f>IF($A19="","",IF(MAXIFS('点検記録'!$A$5:$A$504,'点検記録'!$C$5:$C$504,$A19)=0,"",MAXIFS('点検記録'!$A$5:$A$504,'点検記録'!$C$5:$C$504,$A19)))</f>
        <v/>
      </c>
      <c r="P19" s="27">
        <f>IF($A19="","",IF($O19="","",SWITCH($N19,"毎日",$O19+1,"毎週",$O19+7,"毎月",EDATE($O19,1),"四半期",EDATE($O19,3),"毎年",EDATE($O19,12),"必要時","必要時","")))</f>
        <v/>
      </c>
      <c r="Q19" s="14" t="n"/>
      <c r="R19" s="14" t="n"/>
      <c r="S19" s="14" t="n"/>
      <c r="T19" s="14" t="n"/>
    </row>
    <row r="20" ht="20" customHeight="1">
      <c r="A20" s="14" t="n"/>
      <c r="B20" s="14" t="n"/>
      <c r="C20" s="14" t="n"/>
      <c r="D20" s="14" t="n"/>
      <c r="E20" s="14" t="n"/>
      <c r="F20" s="14" t="n"/>
      <c r="G20" s="14" t="n"/>
      <c r="H20" s="14" t="n"/>
      <c r="I20" s="14" t="n"/>
      <c r="J20" s="14" t="n"/>
      <c r="K20" s="14" t="n"/>
      <c r="L20" s="14" t="n"/>
      <c r="M20" s="26" t="n"/>
      <c r="N20" s="14" t="n"/>
      <c r="O20" s="27">
        <f>IF($A20="","",IF(MAXIFS('点検記録'!$A$5:$A$504,'点検記録'!$C$5:$C$504,$A20)=0,"",MAXIFS('点検記録'!$A$5:$A$504,'点検記録'!$C$5:$C$504,$A20)))</f>
        <v/>
      </c>
      <c r="P20" s="27">
        <f>IF($A20="","",IF($O20="","",SWITCH($N20,"毎日",$O20+1,"毎週",$O20+7,"毎月",EDATE($O20,1),"四半期",EDATE($O20,3),"毎年",EDATE($O20,12),"必要時","必要時","")))</f>
        <v/>
      </c>
      <c r="Q20" s="14" t="n"/>
      <c r="R20" s="14" t="n"/>
      <c r="S20" s="14" t="n"/>
      <c r="T20" s="14" t="n"/>
    </row>
    <row r="21" ht="20" customHeight="1">
      <c r="A21" s="14" t="n"/>
      <c r="B21" s="14" t="n"/>
      <c r="C21" s="14" t="n"/>
      <c r="D21" s="14" t="n"/>
      <c r="E21" s="14" t="n"/>
      <c r="F21" s="14" t="n"/>
      <c r="G21" s="14" t="n"/>
      <c r="H21" s="14" t="n"/>
      <c r="I21" s="14" t="n"/>
      <c r="J21" s="14" t="n"/>
      <c r="K21" s="14" t="n"/>
      <c r="L21" s="14" t="n"/>
      <c r="M21" s="26" t="n"/>
      <c r="N21" s="14" t="n"/>
      <c r="O21" s="27">
        <f>IF($A21="","",IF(MAXIFS('点検記録'!$A$5:$A$504,'点検記録'!$C$5:$C$504,$A21)=0,"",MAXIFS('点検記録'!$A$5:$A$504,'点検記録'!$C$5:$C$504,$A21)))</f>
        <v/>
      </c>
      <c r="P21" s="27">
        <f>IF($A21="","",IF($O21="","",SWITCH($N21,"毎日",$O21+1,"毎週",$O21+7,"毎月",EDATE($O21,1),"四半期",EDATE($O21,3),"毎年",EDATE($O21,12),"必要時","必要時","")))</f>
        <v/>
      </c>
      <c r="Q21" s="14" t="n"/>
      <c r="R21" s="14" t="n"/>
      <c r="S21" s="14" t="n"/>
      <c r="T21" s="14" t="n"/>
    </row>
    <row r="22" ht="20" customHeight="1">
      <c r="A22" s="14" t="n"/>
      <c r="B22" s="14" t="n"/>
      <c r="C22" s="14" t="n"/>
      <c r="D22" s="14" t="n"/>
      <c r="E22" s="14" t="n"/>
      <c r="F22" s="14" t="n"/>
      <c r="G22" s="14" t="n"/>
      <c r="H22" s="14" t="n"/>
      <c r="I22" s="14" t="n"/>
      <c r="J22" s="14" t="n"/>
      <c r="K22" s="14" t="n"/>
      <c r="L22" s="14" t="n"/>
      <c r="M22" s="26" t="n"/>
      <c r="N22" s="14" t="n"/>
      <c r="O22" s="27">
        <f>IF($A22="","",IF(MAXIFS('点検記録'!$A$5:$A$504,'点検記録'!$C$5:$C$504,$A22)=0,"",MAXIFS('点検記録'!$A$5:$A$504,'点検記録'!$C$5:$C$504,$A22)))</f>
        <v/>
      </c>
      <c r="P22" s="27">
        <f>IF($A22="","",IF($O22="","",SWITCH($N22,"毎日",$O22+1,"毎週",$O22+7,"毎月",EDATE($O22,1),"四半期",EDATE($O22,3),"毎年",EDATE($O22,12),"必要時","必要時","")))</f>
        <v/>
      </c>
      <c r="Q22" s="14" t="n"/>
      <c r="R22" s="14" t="n"/>
      <c r="S22" s="14" t="n"/>
      <c r="T22" s="14" t="n"/>
    </row>
    <row r="23" ht="20" customHeight="1">
      <c r="A23" s="14" t="n"/>
      <c r="B23" s="14" t="n"/>
      <c r="C23" s="14" t="n"/>
      <c r="D23" s="14" t="n"/>
      <c r="E23" s="14" t="n"/>
      <c r="F23" s="14" t="n"/>
      <c r="G23" s="14" t="n"/>
      <c r="H23" s="14" t="n"/>
      <c r="I23" s="14" t="n"/>
      <c r="J23" s="14" t="n"/>
      <c r="K23" s="14" t="n"/>
      <c r="L23" s="14" t="n"/>
      <c r="M23" s="26" t="n"/>
      <c r="N23" s="14" t="n"/>
      <c r="O23" s="27">
        <f>IF($A23="","",IF(MAXIFS('点検記録'!$A$5:$A$504,'点検記録'!$C$5:$C$504,$A23)=0,"",MAXIFS('点検記録'!$A$5:$A$504,'点検記録'!$C$5:$C$504,$A23)))</f>
        <v/>
      </c>
      <c r="P23" s="27">
        <f>IF($A23="","",IF($O23="","",SWITCH($N23,"毎日",$O23+1,"毎週",$O23+7,"毎月",EDATE($O23,1),"四半期",EDATE($O23,3),"毎年",EDATE($O23,12),"必要時","必要時","")))</f>
        <v/>
      </c>
      <c r="Q23" s="14" t="n"/>
      <c r="R23" s="14" t="n"/>
      <c r="S23" s="14" t="n"/>
      <c r="T23" s="14" t="n"/>
    </row>
    <row r="24" ht="20" customHeight="1">
      <c r="A24" s="14" t="n"/>
      <c r="B24" s="14" t="n"/>
      <c r="C24" s="14" t="n"/>
      <c r="D24" s="14" t="n"/>
      <c r="E24" s="14" t="n"/>
      <c r="F24" s="14" t="n"/>
      <c r="G24" s="14" t="n"/>
      <c r="H24" s="14" t="n"/>
      <c r="I24" s="14" t="n"/>
      <c r="J24" s="14" t="n"/>
      <c r="K24" s="14" t="n"/>
      <c r="L24" s="14" t="n"/>
      <c r="M24" s="26" t="n"/>
      <c r="N24" s="14" t="n"/>
      <c r="O24" s="27">
        <f>IF($A24="","",IF(MAXIFS('点検記録'!$A$5:$A$504,'点検記録'!$C$5:$C$504,$A24)=0,"",MAXIFS('点検記録'!$A$5:$A$504,'点検記録'!$C$5:$C$504,$A24)))</f>
        <v/>
      </c>
      <c r="P24" s="27">
        <f>IF($A24="","",IF($O24="","",SWITCH($N24,"毎日",$O24+1,"毎週",$O24+7,"毎月",EDATE($O24,1),"四半期",EDATE($O24,3),"毎年",EDATE($O24,12),"必要時","必要時","")))</f>
        <v/>
      </c>
      <c r="Q24" s="14" t="n"/>
      <c r="R24" s="14" t="n"/>
      <c r="S24" s="14" t="n"/>
      <c r="T24" s="14" t="n"/>
    </row>
    <row r="25" ht="20" customHeight="1">
      <c r="A25" s="14" t="n"/>
      <c r="B25" s="14" t="n"/>
      <c r="C25" s="14" t="n"/>
      <c r="D25" s="14" t="n"/>
      <c r="E25" s="14" t="n"/>
      <c r="F25" s="14" t="n"/>
      <c r="G25" s="14" t="n"/>
      <c r="H25" s="14" t="n"/>
      <c r="I25" s="14" t="n"/>
      <c r="J25" s="14" t="n"/>
      <c r="K25" s="14" t="n"/>
      <c r="L25" s="14" t="n"/>
      <c r="M25" s="26" t="n"/>
      <c r="N25" s="14" t="n"/>
      <c r="O25" s="27">
        <f>IF($A25="","",IF(MAXIFS('点検記録'!$A$5:$A$504,'点検記録'!$C$5:$C$504,$A25)=0,"",MAXIFS('点検記録'!$A$5:$A$504,'点検記録'!$C$5:$C$504,$A25)))</f>
        <v/>
      </c>
      <c r="P25" s="27">
        <f>IF($A25="","",IF($O25="","",SWITCH($N25,"毎日",$O25+1,"毎週",$O25+7,"毎月",EDATE($O25,1),"四半期",EDATE($O25,3),"毎年",EDATE($O25,12),"必要時","必要時","")))</f>
        <v/>
      </c>
      <c r="Q25" s="14" t="n"/>
      <c r="R25" s="14" t="n"/>
      <c r="S25" s="14" t="n"/>
      <c r="T25" s="14" t="n"/>
    </row>
    <row r="26" ht="20" customHeight="1">
      <c r="A26" s="14" t="n"/>
      <c r="B26" s="14" t="n"/>
      <c r="C26" s="14" t="n"/>
      <c r="D26" s="14" t="n"/>
      <c r="E26" s="14" t="n"/>
      <c r="F26" s="14" t="n"/>
      <c r="G26" s="14" t="n"/>
      <c r="H26" s="14" t="n"/>
      <c r="I26" s="14" t="n"/>
      <c r="J26" s="14" t="n"/>
      <c r="K26" s="14" t="n"/>
      <c r="L26" s="14" t="n"/>
      <c r="M26" s="26" t="n"/>
      <c r="N26" s="14" t="n"/>
      <c r="O26" s="27">
        <f>IF($A26="","",IF(MAXIFS('点検記録'!$A$5:$A$504,'点検記録'!$C$5:$C$504,$A26)=0,"",MAXIFS('点検記録'!$A$5:$A$504,'点検記録'!$C$5:$C$504,$A26)))</f>
        <v/>
      </c>
      <c r="P26" s="27">
        <f>IF($A26="","",IF($O26="","",SWITCH($N26,"毎日",$O26+1,"毎週",$O26+7,"毎月",EDATE($O26,1),"四半期",EDATE($O26,3),"毎年",EDATE($O26,12),"必要時","必要時","")))</f>
        <v/>
      </c>
      <c r="Q26" s="14" t="n"/>
      <c r="R26" s="14" t="n"/>
      <c r="S26" s="14" t="n"/>
      <c r="T26" s="14" t="n"/>
    </row>
    <row r="27" ht="20" customHeight="1">
      <c r="A27" s="14" t="n"/>
      <c r="B27" s="14" t="n"/>
      <c r="C27" s="14" t="n"/>
      <c r="D27" s="14" t="n"/>
      <c r="E27" s="14" t="n"/>
      <c r="F27" s="14" t="n"/>
      <c r="G27" s="14" t="n"/>
      <c r="H27" s="14" t="n"/>
      <c r="I27" s="14" t="n"/>
      <c r="J27" s="14" t="n"/>
      <c r="K27" s="14" t="n"/>
      <c r="L27" s="14" t="n"/>
      <c r="M27" s="26" t="n"/>
      <c r="N27" s="14" t="n"/>
      <c r="O27" s="27">
        <f>IF($A27="","",IF(MAXIFS('点検記録'!$A$5:$A$504,'点検記録'!$C$5:$C$504,$A27)=0,"",MAXIFS('点検記録'!$A$5:$A$504,'点検記録'!$C$5:$C$504,$A27)))</f>
        <v/>
      </c>
      <c r="P27" s="27">
        <f>IF($A27="","",IF($O27="","",SWITCH($N27,"毎日",$O27+1,"毎週",$O27+7,"毎月",EDATE($O27,1),"四半期",EDATE($O27,3),"毎年",EDATE($O27,12),"必要時","必要時","")))</f>
        <v/>
      </c>
      <c r="Q27" s="14" t="n"/>
      <c r="R27" s="14" t="n"/>
      <c r="S27" s="14" t="n"/>
      <c r="T27" s="14" t="n"/>
    </row>
    <row r="28" ht="20" customHeight="1">
      <c r="A28" s="14" t="n"/>
      <c r="B28" s="14" t="n"/>
      <c r="C28" s="14" t="n"/>
      <c r="D28" s="14" t="n"/>
      <c r="E28" s="14" t="n"/>
      <c r="F28" s="14" t="n"/>
      <c r="G28" s="14" t="n"/>
      <c r="H28" s="14" t="n"/>
      <c r="I28" s="14" t="n"/>
      <c r="J28" s="14" t="n"/>
      <c r="K28" s="14" t="n"/>
      <c r="L28" s="14" t="n"/>
      <c r="M28" s="26" t="n"/>
      <c r="N28" s="14" t="n"/>
      <c r="O28" s="27">
        <f>IF($A28="","",IF(MAXIFS('点検記録'!$A$5:$A$504,'点検記録'!$C$5:$C$504,$A28)=0,"",MAXIFS('点検記録'!$A$5:$A$504,'点検記録'!$C$5:$C$504,$A28)))</f>
        <v/>
      </c>
      <c r="P28" s="27">
        <f>IF($A28="","",IF($O28="","",SWITCH($N28,"毎日",$O28+1,"毎週",$O28+7,"毎月",EDATE($O28,1),"四半期",EDATE($O28,3),"毎年",EDATE($O28,12),"必要時","必要時","")))</f>
        <v/>
      </c>
      <c r="Q28" s="14" t="n"/>
      <c r="R28" s="14" t="n"/>
      <c r="S28" s="14" t="n"/>
      <c r="T28" s="14" t="n"/>
    </row>
    <row r="29" ht="20" customHeight="1">
      <c r="A29" s="14" t="n"/>
      <c r="B29" s="14" t="n"/>
      <c r="C29" s="14" t="n"/>
      <c r="D29" s="14" t="n"/>
      <c r="E29" s="14" t="n"/>
      <c r="F29" s="14" t="n"/>
      <c r="G29" s="14" t="n"/>
      <c r="H29" s="14" t="n"/>
      <c r="I29" s="14" t="n"/>
      <c r="J29" s="14" t="n"/>
      <c r="K29" s="14" t="n"/>
      <c r="L29" s="14" t="n"/>
      <c r="M29" s="26" t="n"/>
      <c r="N29" s="14" t="n"/>
      <c r="O29" s="27">
        <f>IF($A29="","",IF(MAXIFS('点検記録'!$A$5:$A$504,'点検記録'!$C$5:$C$504,$A29)=0,"",MAXIFS('点検記録'!$A$5:$A$504,'点検記録'!$C$5:$C$504,$A29)))</f>
        <v/>
      </c>
      <c r="P29" s="27">
        <f>IF($A29="","",IF($O29="","",SWITCH($N29,"毎日",$O29+1,"毎週",$O29+7,"毎月",EDATE($O29,1),"四半期",EDATE($O29,3),"毎年",EDATE($O29,12),"必要時","必要時","")))</f>
        <v/>
      </c>
      <c r="Q29" s="14" t="n"/>
      <c r="R29" s="14" t="n"/>
      <c r="S29" s="14" t="n"/>
      <c r="T29" s="14" t="n"/>
    </row>
    <row r="30" ht="20" customHeight="1">
      <c r="A30" s="14" t="n"/>
      <c r="B30" s="14" t="n"/>
      <c r="C30" s="14" t="n"/>
      <c r="D30" s="14" t="n"/>
      <c r="E30" s="14" t="n"/>
      <c r="F30" s="14" t="n"/>
      <c r="G30" s="14" t="n"/>
      <c r="H30" s="14" t="n"/>
      <c r="I30" s="14" t="n"/>
      <c r="J30" s="14" t="n"/>
      <c r="K30" s="14" t="n"/>
      <c r="L30" s="14" t="n"/>
      <c r="M30" s="26" t="n"/>
      <c r="N30" s="14" t="n"/>
      <c r="O30" s="27">
        <f>IF($A30="","",IF(MAXIFS('点検記録'!$A$5:$A$504,'点検記録'!$C$5:$C$504,$A30)=0,"",MAXIFS('点検記録'!$A$5:$A$504,'点検記録'!$C$5:$C$504,$A30)))</f>
        <v/>
      </c>
      <c r="P30" s="27">
        <f>IF($A30="","",IF($O30="","",SWITCH($N30,"毎日",$O30+1,"毎週",$O30+7,"毎月",EDATE($O30,1),"四半期",EDATE($O30,3),"毎年",EDATE($O30,12),"必要時","必要時","")))</f>
        <v/>
      </c>
      <c r="Q30" s="14" t="n"/>
      <c r="R30" s="14" t="n"/>
      <c r="S30" s="14" t="n"/>
      <c r="T30" s="14" t="n"/>
    </row>
    <row r="31" ht="20" customHeight="1">
      <c r="A31" s="14" t="n"/>
      <c r="B31" s="14" t="n"/>
      <c r="C31" s="14" t="n"/>
      <c r="D31" s="14" t="n"/>
      <c r="E31" s="14" t="n"/>
      <c r="F31" s="14" t="n"/>
      <c r="G31" s="14" t="n"/>
      <c r="H31" s="14" t="n"/>
      <c r="I31" s="14" t="n"/>
      <c r="J31" s="14" t="n"/>
      <c r="K31" s="14" t="n"/>
      <c r="L31" s="14" t="n"/>
      <c r="M31" s="26" t="n"/>
      <c r="N31" s="14" t="n"/>
      <c r="O31" s="27">
        <f>IF($A31="","",IF(MAXIFS('点検記録'!$A$5:$A$504,'点検記録'!$C$5:$C$504,$A31)=0,"",MAXIFS('点検記録'!$A$5:$A$504,'点検記録'!$C$5:$C$504,$A31)))</f>
        <v/>
      </c>
      <c r="P31" s="27">
        <f>IF($A31="","",IF($O31="","",SWITCH($N31,"毎日",$O31+1,"毎週",$O31+7,"毎月",EDATE($O31,1),"四半期",EDATE($O31,3),"毎年",EDATE($O31,12),"必要時","必要時","")))</f>
        <v/>
      </c>
      <c r="Q31" s="14" t="n"/>
      <c r="R31" s="14" t="n"/>
      <c r="S31" s="14" t="n"/>
      <c r="T31" s="14" t="n"/>
    </row>
    <row r="32" ht="20" customHeight="1">
      <c r="A32" s="14" t="n"/>
      <c r="B32" s="14" t="n"/>
      <c r="C32" s="14" t="n"/>
      <c r="D32" s="14" t="n"/>
      <c r="E32" s="14" t="n"/>
      <c r="F32" s="14" t="n"/>
      <c r="G32" s="14" t="n"/>
      <c r="H32" s="14" t="n"/>
      <c r="I32" s="14" t="n"/>
      <c r="J32" s="14" t="n"/>
      <c r="K32" s="14" t="n"/>
      <c r="L32" s="14" t="n"/>
      <c r="M32" s="26" t="n"/>
      <c r="N32" s="14" t="n"/>
      <c r="O32" s="27">
        <f>IF($A32="","",IF(MAXIFS('点検記録'!$A$5:$A$504,'点検記録'!$C$5:$C$504,$A32)=0,"",MAXIFS('点検記録'!$A$5:$A$504,'点検記録'!$C$5:$C$504,$A32)))</f>
        <v/>
      </c>
      <c r="P32" s="27">
        <f>IF($A32="","",IF($O32="","",SWITCH($N32,"毎日",$O32+1,"毎週",$O32+7,"毎月",EDATE($O32,1),"四半期",EDATE($O32,3),"毎年",EDATE($O32,12),"必要時","必要時","")))</f>
        <v/>
      </c>
      <c r="Q32" s="14" t="n"/>
      <c r="R32" s="14" t="n"/>
      <c r="S32" s="14" t="n"/>
      <c r="T32" s="14" t="n"/>
    </row>
    <row r="33" ht="20" customHeight="1">
      <c r="A33" s="14" t="n"/>
      <c r="B33" s="14" t="n"/>
      <c r="C33" s="14" t="n"/>
      <c r="D33" s="14" t="n"/>
      <c r="E33" s="14" t="n"/>
      <c r="F33" s="14" t="n"/>
      <c r="G33" s="14" t="n"/>
      <c r="H33" s="14" t="n"/>
      <c r="I33" s="14" t="n"/>
      <c r="J33" s="14" t="n"/>
      <c r="K33" s="14" t="n"/>
      <c r="L33" s="14" t="n"/>
      <c r="M33" s="26" t="n"/>
      <c r="N33" s="14" t="n"/>
      <c r="O33" s="27">
        <f>IF($A33="","",IF(MAXIFS('点検記録'!$A$5:$A$504,'点検記録'!$C$5:$C$504,$A33)=0,"",MAXIFS('点検記録'!$A$5:$A$504,'点検記録'!$C$5:$C$504,$A33)))</f>
        <v/>
      </c>
      <c r="P33" s="27">
        <f>IF($A33="","",IF($O33="","",SWITCH($N33,"毎日",$O33+1,"毎週",$O33+7,"毎月",EDATE($O33,1),"四半期",EDATE($O33,3),"毎年",EDATE($O33,12),"必要時","必要時","")))</f>
        <v/>
      </c>
      <c r="Q33" s="14" t="n"/>
      <c r="R33" s="14" t="n"/>
      <c r="S33" s="14" t="n"/>
      <c r="T33" s="14" t="n"/>
    </row>
    <row r="34" ht="20" customHeight="1">
      <c r="A34" s="14" t="n"/>
      <c r="B34" s="14" t="n"/>
      <c r="C34" s="14" t="n"/>
      <c r="D34" s="14" t="n"/>
      <c r="E34" s="14" t="n"/>
      <c r="F34" s="14" t="n"/>
      <c r="G34" s="14" t="n"/>
      <c r="H34" s="14" t="n"/>
      <c r="I34" s="14" t="n"/>
      <c r="J34" s="14" t="n"/>
      <c r="K34" s="14" t="n"/>
      <c r="L34" s="14" t="n"/>
      <c r="M34" s="26" t="n"/>
      <c r="N34" s="14" t="n"/>
      <c r="O34" s="27">
        <f>IF($A34="","",IF(MAXIFS('点検記録'!$A$5:$A$504,'点検記録'!$C$5:$C$504,$A34)=0,"",MAXIFS('点検記録'!$A$5:$A$504,'点検記録'!$C$5:$C$504,$A34)))</f>
        <v/>
      </c>
      <c r="P34" s="27">
        <f>IF($A34="","",IF($O34="","",SWITCH($N34,"毎日",$O34+1,"毎週",$O34+7,"毎月",EDATE($O34,1),"四半期",EDATE($O34,3),"毎年",EDATE($O34,12),"必要時","必要時","")))</f>
        <v/>
      </c>
      <c r="Q34" s="14" t="n"/>
      <c r="R34" s="14" t="n"/>
      <c r="S34" s="14" t="n"/>
      <c r="T34" s="14" t="n"/>
    </row>
    <row r="35" ht="20" customHeight="1">
      <c r="A35" s="14" t="n"/>
      <c r="B35" s="14" t="n"/>
      <c r="C35" s="14" t="n"/>
      <c r="D35" s="14" t="n"/>
      <c r="E35" s="14" t="n"/>
      <c r="F35" s="14" t="n"/>
      <c r="G35" s="14" t="n"/>
      <c r="H35" s="14" t="n"/>
      <c r="I35" s="14" t="n"/>
      <c r="J35" s="14" t="n"/>
      <c r="K35" s="14" t="n"/>
      <c r="L35" s="14" t="n"/>
      <c r="M35" s="26" t="n"/>
      <c r="N35" s="14" t="n"/>
      <c r="O35" s="27">
        <f>IF($A35="","",IF(MAXIFS('点検記録'!$A$5:$A$504,'点検記録'!$C$5:$C$504,$A35)=0,"",MAXIFS('点検記録'!$A$5:$A$504,'点検記録'!$C$5:$C$504,$A35)))</f>
        <v/>
      </c>
      <c r="P35" s="27">
        <f>IF($A35="","",IF($O35="","",SWITCH($N35,"毎日",$O35+1,"毎週",$O35+7,"毎月",EDATE($O35,1),"四半期",EDATE($O35,3),"毎年",EDATE($O35,12),"必要時","必要時","")))</f>
        <v/>
      </c>
      <c r="Q35" s="14" t="n"/>
      <c r="R35" s="14" t="n"/>
      <c r="S35" s="14" t="n"/>
      <c r="T35" s="14" t="n"/>
    </row>
    <row r="36" ht="20" customHeight="1">
      <c r="A36" s="14" t="n"/>
      <c r="B36" s="14" t="n"/>
      <c r="C36" s="14" t="n"/>
      <c r="D36" s="14" t="n"/>
      <c r="E36" s="14" t="n"/>
      <c r="F36" s="14" t="n"/>
      <c r="G36" s="14" t="n"/>
      <c r="H36" s="14" t="n"/>
      <c r="I36" s="14" t="n"/>
      <c r="J36" s="14" t="n"/>
      <c r="K36" s="14" t="n"/>
      <c r="L36" s="14" t="n"/>
      <c r="M36" s="26" t="n"/>
      <c r="N36" s="14" t="n"/>
      <c r="O36" s="27">
        <f>IF($A36="","",IF(MAXIFS('点検記録'!$A$5:$A$504,'点検記録'!$C$5:$C$504,$A36)=0,"",MAXIFS('点検記録'!$A$5:$A$504,'点検記録'!$C$5:$C$504,$A36)))</f>
        <v/>
      </c>
      <c r="P36" s="27">
        <f>IF($A36="","",IF($O36="","",SWITCH($N36,"毎日",$O36+1,"毎週",$O36+7,"毎月",EDATE($O36,1),"四半期",EDATE($O36,3),"毎年",EDATE($O36,12),"必要時","必要時","")))</f>
        <v/>
      </c>
      <c r="Q36" s="14" t="n"/>
      <c r="R36" s="14" t="n"/>
      <c r="S36" s="14" t="n"/>
      <c r="T36" s="14" t="n"/>
    </row>
    <row r="37" ht="20" customHeight="1">
      <c r="A37" s="14" t="n"/>
      <c r="B37" s="14" t="n"/>
      <c r="C37" s="14" t="n"/>
      <c r="D37" s="14" t="n"/>
      <c r="E37" s="14" t="n"/>
      <c r="F37" s="14" t="n"/>
      <c r="G37" s="14" t="n"/>
      <c r="H37" s="14" t="n"/>
      <c r="I37" s="14" t="n"/>
      <c r="J37" s="14" t="n"/>
      <c r="K37" s="14" t="n"/>
      <c r="L37" s="14" t="n"/>
      <c r="M37" s="26" t="n"/>
      <c r="N37" s="14" t="n"/>
      <c r="O37" s="27">
        <f>IF($A37="","",IF(MAXIFS('点検記録'!$A$5:$A$504,'点検記録'!$C$5:$C$504,$A37)=0,"",MAXIFS('点検記録'!$A$5:$A$504,'点検記録'!$C$5:$C$504,$A37)))</f>
        <v/>
      </c>
      <c r="P37" s="27">
        <f>IF($A37="","",IF($O37="","",SWITCH($N37,"毎日",$O37+1,"毎週",$O37+7,"毎月",EDATE($O37,1),"四半期",EDATE($O37,3),"毎年",EDATE($O37,12),"必要時","必要時","")))</f>
        <v/>
      </c>
      <c r="Q37" s="14" t="n"/>
      <c r="R37" s="14" t="n"/>
      <c r="S37" s="14" t="n"/>
      <c r="T37" s="14" t="n"/>
    </row>
    <row r="38" ht="20" customHeight="1">
      <c r="A38" s="14" t="n"/>
      <c r="B38" s="14" t="n"/>
      <c r="C38" s="14" t="n"/>
      <c r="D38" s="14" t="n"/>
      <c r="E38" s="14" t="n"/>
      <c r="F38" s="14" t="n"/>
      <c r="G38" s="14" t="n"/>
      <c r="H38" s="14" t="n"/>
      <c r="I38" s="14" t="n"/>
      <c r="J38" s="14" t="n"/>
      <c r="K38" s="14" t="n"/>
      <c r="L38" s="14" t="n"/>
      <c r="M38" s="26" t="n"/>
      <c r="N38" s="14" t="n"/>
      <c r="O38" s="27">
        <f>IF($A38="","",IF(MAXIFS('点検記録'!$A$5:$A$504,'点検記録'!$C$5:$C$504,$A38)=0,"",MAXIFS('点検記録'!$A$5:$A$504,'点検記録'!$C$5:$C$504,$A38)))</f>
        <v/>
      </c>
      <c r="P38" s="27">
        <f>IF($A38="","",IF($O38="","",SWITCH($N38,"毎日",$O38+1,"毎週",$O38+7,"毎月",EDATE($O38,1),"四半期",EDATE($O38,3),"毎年",EDATE($O38,12),"必要時","必要時","")))</f>
        <v/>
      </c>
      <c r="Q38" s="14" t="n"/>
      <c r="R38" s="14" t="n"/>
      <c r="S38" s="14" t="n"/>
      <c r="T38" s="14" t="n"/>
    </row>
    <row r="39" ht="20" customHeight="1">
      <c r="A39" s="14" t="n"/>
      <c r="B39" s="14" t="n"/>
      <c r="C39" s="14" t="n"/>
      <c r="D39" s="14" t="n"/>
      <c r="E39" s="14" t="n"/>
      <c r="F39" s="14" t="n"/>
      <c r="G39" s="14" t="n"/>
      <c r="H39" s="14" t="n"/>
      <c r="I39" s="14" t="n"/>
      <c r="J39" s="14" t="n"/>
      <c r="K39" s="14" t="n"/>
      <c r="L39" s="14" t="n"/>
      <c r="M39" s="26" t="n"/>
      <c r="N39" s="14" t="n"/>
      <c r="O39" s="27">
        <f>IF($A39="","",IF(MAXIFS('点検記録'!$A$5:$A$504,'点検記録'!$C$5:$C$504,$A39)=0,"",MAXIFS('点検記録'!$A$5:$A$504,'点検記録'!$C$5:$C$504,$A39)))</f>
        <v/>
      </c>
      <c r="P39" s="27">
        <f>IF($A39="","",IF($O39="","",SWITCH($N39,"毎日",$O39+1,"毎週",$O39+7,"毎月",EDATE($O39,1),"四半期",EDATE($O39,3),"毎年",EDATE($O39,12),"必要時","必要時","")))</f>
        <v/>
      </c>
      <c r="Q39" s="14" t="n"/>
      <c r="R39" s="14" t="n"/>
      <c r="S39" s="14" t="n"/>
      <c r="T39" s="14" t="n"/>
    </row>
    <row r="40" ht="20" customHeight="1">
      <c r="A40" s="14" t="n"/>
      <c r="B40" s="14" t="n"/>
      <c r="C40" s="14" t="n"/>
      <c r="D40" s="14" t="n"/>
      <c r="E40" s="14" t="n"/>
      <c r="F40" s="14" t="n"/>
      <c r="G40" s="14" t="n"/>
      <c r="H40" s="14" t="n"/>
      <c r="I40" s="14" t="n"/>
      <c r="J40" s="14" t="n"/>
      <c r="K40" s="14" t="n"/>
      <c r="L40" s="14" t="n"/>
      <c r="M40" s="26" t="n"/>
      <c r="N40" s="14" t="n"/>
      <c r="O40" s="27">
        <f>IF($A40="","",IF(MAXIFS('点検記録'!$A$5:$A$504,'点検記録'!$C$5:$C$504,$A40)=0,"",MAXIFS('点検記録'!$A$5:$A$504,'点検記録'!$C$5:$C$504,$A40)))</f>
        <v/>
      </c>
      <c r="P40" s="27">
        <f>IF($A40="","",IF($O40="","",SWITCH($N40,"毎日",$O40+1,"毎週",$O40+7,"毎月",EDATE($O40,1),"四半期",EDATE($O40,3),"毎年",EDATE($O40,12),"必要時","必要時","")))</f>
        <v/>
      </c>
      <c r="Q40" s="14" t="n"/>
      <c r="R40" s="14" t="n"/>
      <c r="S40" s="14" t="n"/>
      <c r="T40" s="14" t="n"/>
    </row>
    <row r="41" ht="20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  <c r="K41" s="14" t="n"/>
      <c r="L41" s="14" t="n"/>
      <c r="M41" s="26" t="n"/>
      <c r="N41" s="14" t="n"/>
      <c r="O41" s="27">
        <f>IF($A41="","",IF(MAXIFS('点検記録'!$A$5:$A$504,'点検記録'!$C$5:$C$504,$A41)=0,"",MAXIFS('点検記録'!$A$5:$A$504,'点検記録'!$C$5:$C$504,$A41)))</f>
        <v/>
      </c>
      <c r="P41" s="27">
        <f>IF($A41="","",IF($O41="","",SWITCH($N41,"毎日",$O41+1,"毎週",$O41+7,"毎月",EDATE($O41,1),"四半期",EDATE($O41,3),"毎年",EDATE($O41,12),"必要時","必要時","")))</f>
        <v/>
      </c>
      <c r="Q41" s="14" t="n"/>
      <c r="R41" s="14" t="n"/>
      <c r="S41" s="14" t="n"/>
      <c r="T41" s="14" t="n"/>
    </row>
    <row r="42" ht="20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  <c r="K42" s="14" t="n"/>
      <c r="L42" s="14" t="n"/>
      <c r="M42" s="26" t="n"/>
      <c r="N42" s="14" t="n"/>
      <c r="O42" s="27">
        <f>IF($A42="","",IF(MAXIFS('点検記録'!$A$5:$A$504,'点検記録'!$C$5:$C$504,$A42)=0,"",MAXIFS('点検記録'!$A$5:$A$504,'点検記録'!$C$5:$C$504,$A42)))</f>
        <v/>
      </c>
      <c r="P42" s="27">
        <f>IF($A42="","",IF($O42="","",SWITCH($N42,"毎日",$O42+1,"毎週",$O42+7,"毎月",EDATE($O42,1),"四半期",EDATE($O42,3),"毎年",EDATE($O42,12),"必要時","必要時","")))</f>
        <v/>
      </c>
      <c r="Q42" s="14" t="n"/>
      <c r="R42" s="14" t="n"/>
      <c r="S42" s="14" t="n"/>
      <c r="T42" s="14" t="n"/>
    </row>
    <row r="43" ht="20" customHeight="1">
      <c r="A43" s="14" t="n"/>
      <c r="B43" s="14" t="n"/>
      <c r="C43" s="14" t="n"/>
      <c r="D43" s="14" t="n"/>
      <c r="E43" s="14" t="n"/>
      <c r="F43" s="14" t="n"/>
      <c r="G43" s="14" t="n"/>
      <c r="H43" s="14" t="n"/>
      <c r="I43" s="14" t="n"/>
      <c r="J43" s="14" t="n"/>
      <c r="K43" s="14" t="n"/>
      <c r="L43" s="14" t="n"/>
      <c r="M43" s="26" t="n"/>
      <c r="N43" s="14" t="n"/>
      <c r="O43" s="27">
        <f>IF($A43="","",IF(MAXIFS('点検記録'!$A$5:$A$504,'点検記録'!$C$5:$C$504,$A43)=0,"",MAXIFS('点検記録'!$A$5:$A$504,'点検記録'!$C$5:$C$504,$A43)))</f>
        <v/>
      </c>
      <c r="P43" s="27">
        <f>IF($A43="","",IF($O43="","",SWITCH($N43,"毎日",$O43+1,"毎週",$O43+7,"毎月",EDATE($O43,1),"四半期",EDATE($O43,3),"毎年",EDATE($O43,12),"必要時","必要時","")))</f>
        <v/>
      </c>
      <c r="Q43" s="14" t="n"/>
      <c r="R43" s="14" t="n"/>
      <c r="S43" s="14" t="n"/>
      <c r="T43" s="14" t="n"/>
    </row>
    <row r="44" ht="20" customHeight="1">
      <c r="A44" s="14" t="n"/>
      <c r="B44" s="14" t="n"/>
      <c r="C44" s="14" t="n"/>
      <c r="D44" s="14" t="n"/>
      <c r="E44" s="14" t="n"/>
      <c r="F44" s="14" t="n"/>
      <c r="G44" s="14" t="n"/>
      <c r="H44" s="14" t="n"/>
      <c r="I44" s="14" t="n"/>
      <c r="J44" s="14" t="n"/>
      <c r="K44" s="14" t="n"/>
      <c r="L44" s="14" t="n"/>
      <c r="M44" s="26" t="n"/>
      <c r="N44" s="14" t="n"/>
      <c r="O44" s="27">
        <f>IF($A44="","",IF(MAXIFS('点検記録'!$A$5:$A$504,'点検記録'!$C$5:$C$504,$A44)=0,"",MAXIFS('点検記録'!$A$5:$A$504,'点検記録'!$C$5:$C$504,$A44)))</f>
        <v/>
      </c>
      <c r="P44" s="27">
        <f>IF($A44="","",IF($O44="","",SWITCH($N44,"毎日",$O44+1,"毎週",$O44+7,"毎月",EDATE($O44,1),"四半期",EDATE($O44,3),"毎年",EDATE($O44,12),"必要時","必要時","")))</f>
        <v/>
      </c>
      <c r="Q44" s="14" t="n"/>
      <c r="R44" s="14" t="n"/>
      <c r="S44" s="14" t="n"/>
      <c r="T44" s="14" t="n"/>
    </row>
    <row r="45" ht="20" customHeight="1">
      <c r="A45" s="14" t="n"/>
      <c r="B45" s="14" t="n"/>
      <c r="C45" s="14" t="n"/>
      <c r="D45" s="14" t="n"/>
      <c r="E45" s="14" t="n"/>
      <c r="F45" s="14" t="n"/>
      <c r="G45" s="14" t="n"/>
      <c r="H45" s="14" t="n"/>
      <c r="I45" s="14" t="n"/>
      <c r="J45" s="14" t="n"/>
      <c r="K45" s="14" t="n"/>
      <c r="L45" s="14" t="n"/>
      <c r="M45" s="26" t="n"/>
      <c r="N45" s="14" t="n"/>
      <c r="O45" s="27">
        <f>IF($A45="","",IF(MAXIFS('点検記録'!$A$5:$A$504,'点検記録'!$C$5:$C$504,$A45)=0,"",MAXIFS('点検記録'!$A$5:$A$504,'点検記録'!$C$5:$C$504,$A45)))</f>
        <v/>
      </c>
      <c r="P45" s="27">
        <f>IF($A45="","",IF($O45="","",SWITCH($N45,"毎日",$O45+1,"毎週",$O45+7,"毎月",EDATE($O45,1),"四半期",EDATE($O45,3),"毎年",EDATE($O45,12),"必要時","必要時","")))</f>
        <v/>
      </c>
      <c r="Q45" s="14" t="n"/>
      <c r="R45" s="14" t="n"/>
      <c r="S45" s="14" t="n"/>
      <c r="T45" s="14" t="n"/>
    </row>
    <row r="46" ht="20" customHeight="1">
      <c r="A46" s="14" t="n"/>
      <c r="B46" s="14" t="n"/>
      <c r="C46" s="14" t="n"/>
      <c r="D46" s="14" t="n"/>
      <c r="E46" s="14" t="n"/>
      <c r="F46" s="14" t="n"/>
      <c r="G46" s="14" t="n"/>
      <c r="H46" s="14" t="n"/>
      <c r="I46" s="14" t="n"/>
      <c r="J46" s="14" t="n"/>
      <c r="K46" s="14" t="n"/>
      <c r="L46" s="14" t="n"/>
      <c r="M46" s="26" t="n"/>
      <c r="N46" s="14" t="n"/>
      <c r="O46" s="27">
        <f>IF($A46="","",IF(MAXIFS('点検記録'!$A$5:$A$504,'点検記録'!$C$5:$C$504,$A46)=0,"",MAXIFS('点検記録'!$A$5:$A$504,'点検記録'!$C$5:$C$504,$A46)))</f>
        <v/>
      </c>
      <c r="P46" s="27">
        <f>IF($A46="","",IF($O46="","",SWITCH($N46,"毎日",$O46+1,"毎週",$O46+7,"毎月",EDATE($O46,1),"四半期",EDATE($O46,3),"毎年",EDATE($O46,12),"必要時","必要時","")))</f>
        <v/>
      </c>
      <c r="Q46" s="14" t="n"/>
      <c r="R46" s="14" t="n"/>
      <c r="S46" s="14" t="n"/>
      <c r="T46" s="14" t="n"/>
    </row>
    <row r="47" ht="20" customHeight="1">
      <c r="A47" s="14" t="n"/>
      <c r="B47" s="14" t="n"/>
      <c r="C47" s="14" t="n"/>
      <c r="D47" s="14" t="n"/>
      <c r="E47" s="14" t="n"/>
      <c r="F47" s="14" t="n"/>
      <c r="G47" s="14" t="n"/>
      <c r="H47" s="14" t="n"/>
      <c r="I47" s="14" t="n"/>
      <c r="J47" s="14" t="n"/>
      <c r="K47" s="14" t="n"/>
      <c r="L47" s="14" t="n"/>
      <c r="M47" s="26" t="n"/>
      <c r="N47" s="14" t="n"/>
      <c r="O47" s="27">
        <f>IF($A47="","",IF(MAXIFS('点検記録'!$A$5:$A$504,'点検記録'!$C$5:$C$504,$A47)=0,"",MAXIFS('点検記録'!$A$5:$A$504,'点検記録'!$C$5:$C$504,$A47)))</f>
        <v/>
      </c>
      <c r="P47" s="27">
        <f>IF($A47="","",IF($O47="","",SWITCH($N47,"毎日",$O47+1,"毎週",$O47+7,"毎月",EDATE($O47,1),"四半期",EDATE($O47,3),"毎年",EDATE($O47,12),"必要時","必要時","")))</f>
        <v/>
      </c>
      <c r="Q47" s="14" t="n"/>
      <c r="R47" s="14" t="n"/>
      <c r="S47" s="14" t="n"/>
      <c r="T47" s="14" t="n"/>
    </row>
    <row r="48" ht="20" customHeight="1">
      <c r="A48" s="14" t="n"/>
      <c r="B48" s="14" t="n"/>
      <c r="C48" s="14" t="n"/>
      <c r="D48" s="14" t="n"/>
      <c r="E48" s="14" t="n"/>
      <c r="F48" s="14" t="n"/>
      <c r="G48" s="14" t="n"/>
      <c r="H48" s="14" t="n"/>
      <c r="I48" s="14" t="n"/>
      <c r="J48" s="14" t="n"/>
      <c r="K48" s="14" t="n"/>
      <c r="L48" s="14" t="n"/>
      <c r="M48" s="26" t="n"/>
      <c r="N48" s="14" t="n"/>
      <c r="O48" s="27">
        <f>IF($A48="","",IF(MAXIFS('点検記録'!$A$5:$A$504,'点検記録'!$C$5:$C$504,$A48)=0,"",MAXIFS('点検記録'!$A$5:$A$504,'点検記録'!$C$5:$C$504,$A48)))</f>
        <v/>
      </c>
      <c r="P48" s="27">
        <f>IF($A48="","",IF($O48="","",SWITCH($N48,"毎日",$O48+1,"毎週",$O48+7,"毎月",EDATE($O48,1),"四半期",EDATE($O48,3),"毎年",EDATE($O48,12),"必要時","必要時","")))</f>
        <v/>
      </c>
      <c r="Q48" s="14" t="n"/>
      <c r="R48" s="14" t="n"/>
      <c r="S48" s="14" t="n"/>
      <c r="T48" s="14" t="n"/>
    </row>
    <row r="49" ht="20" customHeight="1">
      <c r="A49" s="14" t="n"/>
      <c r="B49" s="14" t="n"/>
      <c r="C49" s="14" t="n"/>
      <c r="D49" s="14" t="n"/>
      <c r="E49" s="14" t="n"/>
      <c r="F49" s="14" t="n"/>
      <c r="G49" s="14" t="n"/>
      <c r="H49" s="14" t="n"/>
      <c r="I49" s="14" t="n"/>
      <c r="J49" s="14" t="n"/>
      <c r="K49" s="14" t="n"/>
      <c r="L49" s="14" t="n"/>
      <c r="M49" s="26" t="n"/>
      <c r="N49" s="14" t="n"/>
      <c r="O49" s="27">
        <f>IF($A49="","",IF(MAXIFS('点検記録'!$A$5:$A$504,'点検記録'!$C$5:$C$504,$A49)=0,"",MAXIFS('点検記録'!$A$5:$A$504,'点検記録'!$C$5:$C$504,$A49)))</f>
        <v/>
      </c>
      <c r="P49" s="27">
        <f>IF($A49="","",IF($O49="","",SWITCH($N49,"毎日",$O49+1,"毎週",$O49+7,"毎月",EDATE($O49,1),"四半期",EDATE($O49,3),"毎年",EDATE($O49,12),"必要時","必要時","")))</f>
        <v/>
      </c>
      <c r="Q49" s="14" t="n"/>
      <c r="R49" s="14" t="n"/>
      <c r="S49" s="14" t="n"/>
      <c r="T49" s="14" t="n"/>
    </row>
    <row r="50" ht="20" customHeight="1">
      <c r="A50" s="14" t="n"/>
      <c r="B50" s="14" t="n"/>
      <c r="C50" s="14" t="n"/>
      <c r="D50" s="14" t="n"/>
      <c r="E50" s="14" t="n"/>
      <c r="F50" s="14" t="n"/>
      <c r="G50" s="14" t="n"/>
      <c r="H50" s="14" t="n"/>
      <c r="I50" s="14" t="n"/>
      <c r="J50" s="14" t="n"/>
      <c r="K50" s="14" t="n"/>
      <c r="L50" s="14" t="n"/>
      <c r="M50" s="26" t="n"/>
      <c r="N50" s="14" t="n"/>
      <c r="O50" s="27">
        <f>IF($A50="","",IF(MAXIFS('点検記録'!$A$5:$A$504,'点検記録'!$C$5:$C$504,$A50)=0,"",MAXIFS('点検記録'!$A$5:$A$504,'点検記録'!$C$5:$C$504,$A50)))</f>
        <v/>
      </c>
      <c r="P50" s="27">
        <f>IF($A50="","",IF($O50="","",SWITCH($N50,"毎日",$O50+1,"毎週",$O50+7,"毎月",EDATE($O50,1),"四半期",EDATE($O50,3),"毎年",EDATE($O50,12),"必要時","必要時","")))</f>
        <v/>
      </c>
      <c r="Q50" s="14" t="n"/>
      <c r="R50" s="14" t="n"/>
      <c r="S50" s="14" t="n"/>
      <c r="T50" s="14" t="n"/>
    </row>
    <row r="51" ht="20" customHeight="1">
      <c r="A51" s="14" t="n"/>
      <c r="B51" s="14" t="n"/>
      <c r="C51" s="14" t="n"/>
      <c r="D51" s="14" t="n"/>
      <c r="E51" s="14" t="n"/>
      <c r="F51" s="14" t="n"/>
      <c r="G51" s="14" t="n"/>
      <c r="H51" s="14" t="n"/>
      <c r="I51" s="14" t="n"/>
      <c r="J51" s="14" t="n"/>
      <c r="K51" s="14" t="n"/>
      <c r="L51" s="14" t="n"/>
      <c r="M51" s="26" t="n"/>
      <c r="N51" s="14" t="n"/>
      <c r="O51" s="27">
        <f>IF($A51="","",IF(MAXIFS('点検記録'!$A$5:$A$504,'点検記録'!$C$5:$C$504,$A51)=0,"",MAXIFS('点検記録'!$A$5:$A$504,'点検記録'!$C$5:$C$504,$A51)))</f>
        <v/>
      </c>
      <c r="P51" s="27">
        <f>IF($A51="","",IF($O51="","",SWITCH($N51,"毎日",$O51+1,"毎週",$O51+7,"毎月",EDATE($O51,1),"四半期",EDATE($O51,3),"毎年",EDATE($O51,12),"必要時","必要時","")))</f>
        <v/>
      </c>
      <c r="Q51" s="14" t="n"/>
      <c r="R51" s="14" t="n"/>
      <c r="S51" s="14" t="n"/>
      <c r="T51" s="14" t="n"/>
    </row>
    <row r="52" ht="20" customHeight="1">
      <c r="A52" s="14" t="n"/>
      <c r="B52" s="14" t="n"/>
      <c r="C52" s="14" t="n"/>
      <c r="D52" s="14" t="n"/>
      <c r="E52" s="14" t="n"/>
      <c r="F52" s="14" t="n"/>
      <c r="G52" s="14" t="n"/>
      <c r="H52" s="14" t="n"/>
      <c r="I52" s="14" t="n"/>
      <c r="J52" s="14" t="n"/>
      <c r="K52" s="14" t="n"/>
      <c r="L52" s="14" t="n"/>
      <c r="M52" s="26" t="n"/>
      <c r="N52" s="14" t="n"/>
      <c r="O52" s="27">
        <f>IF($A52="","",IF(MAXIFS('点検記録'!$A$5:$A$504,'点検記録'!$C$5:$C$504,$A52)=0,"",MAXIFS('点検記録'!$A$5:$A$504,'点検記録'!$C$5:$C$504,$A52)))</f>
        <v/>
      </c>
      <c r="P52" s="27">
        <f>IF($A52="","",IF($O52="","",SWITCH($N52,"毎日",$O52+1,"毎週",$O52+7,"毎月",EDATE($O52,1),"四半期",EDATE($O52,3),"毎年",EDATE($O52,12),"必要時","必要時","")))</f>
        <v/>
      </c>
      <c r="Q52" s="14" t="n"/>
      <c r="R52" s="14" t="n"/>
      <c r="S52" s="14" t="n"/>
      <c r="T52" s="14" t="n"/>
    </row>
    <row r="53" ht="20" customHeight="1">
      <c r="A53" s="14" t="n"/>
      <c r="B53" s="14" t="n"/>
      <c r="C53" s="14" t="n"/>
      <c r="D53" s="14" t="n"/>
      <c r="E53" s="14" t="n"/>
      <c r="F53" s="14" t="n"/>
      <c r="G53" s="14" t="n"/>
      <c r="H53" s="14" t="n"/>
      <c r="I53" s="14" t="n"/>
      <c r="J53" s="14" t="n"/>
      <c r="K53" s="14" t="n"/>
      <c r="L53" s="14" t="n"/>
      <c r="M53" s="26" t="n"/>
      <c r="N53" s="14" t="n"/>
      <c r="O53" s="27">
        <f>IF($A53="","",IF(MAXIFS('点検記録'!$A$5:$A$504,'点検記録'!$C$5:$C$504,$A53)=0,"",MAXIFS('点検記録'!$A$5:$A$504,'点検記録'!$C$5:$C$504,$A53)))</f>
        <v/>
      </c>
      <c r="P53" s="27">
        <f>IF($A53="","",IF($O53="","",SWITCH($N53,"毎日",$O53+1,"毎週",$O53+7,"毎月",EDATE($O53,1),"四半期",EDATE($O53,3),"毎年",EDATE($O53,12),"必要時","必要時","")))</f>
        <v/>
      </c>
      <c r="Q53" s="14" t="n"/>
      <c r="R53" s="14" t="n"/>
      <c r="S53" s="14" t="n"/>
      <c r="T53" s="14" t="n"/>
    </row>
    <row r="54" ht="20" customHeight="1">
      <c r="A54" s="14" t="n"/>
      <c r="B54" s="14" t="n"/>
      <c r="C54" s="14" t="n"/>
      <c r="D54" s="14" t="n"/>
      <c r="E54" s="14" t="n"/>
      <c r="F54" s="14" t="n"/>
      <c r="G54" s="14" t="n"/>
      <c r="H54" s="14" t="n"/>
      <c r="I54" s="14" t="n"/>
      <c r="J54" s="14" t="n"/>
      <c r="K54" s="14" t="n"/>
      <c r="L54" s="14" t="n"/>
      <c r="M54" s="26" t="n"/>
      <c r="N54" s="14" t="n"/>
      <c r="O54" s="27">
        <f>IF($A54="","",IF(MAXIFS('点検記録'!$A$5:$A$504,'点検記録'!$C$5:$C$504,$A54)=0,"",MAXIFS('点検記録'!$A$5:$A$504,'点検記録'!$C$5:$C$504,$A54)))</f>
        <v/>
      </c>
      <c r="P54" s="27">
        <f>IF($A54="","",IF($O54="","",SWITCH($N54,"毎日",$O54+1,"毎週",$O54+7,"毎月",EDATE($O54,1),"四半期",EDATE($O54,3),"毎年",EDATE($O54,12),"必要時","必要時","")))</f>
        <v/>
      </c>
      <c r="Q54" s="14" t="n"/>
      <c r="R54" s="14" t="n"/>
      <c r="S54" s="14" t="n"/>
      <c r="T54" s="14" t="n"/>
    </row>
    <row r="55" ht="20" customHeight="1">
      <c r="A55" s="14" t="n"/>
      <c r="B55" s="14" t="n"/>
      <c r="C55" s="14" t="n"/>
      <c r="D55" s="14" t="n"/>
      <c r="E55" s="14" t="n"/>
      <c r="F55" s="14" t="n"/>
      <c r="G55" s="14" t="n"/>
      <c r="H55" s="14" t="n"/>
      <c r="I55" s="14" t="n"/>
      <c r="J55" s="14" t="n"/>
      <c r="K55" s="14" t="n"/>
      <c r="L55" s="14" t="n"/>
      <c r="M55" s="26" t="n"/>
      <c r="N55" s="14" t="n"/>
      <c r="O55" s="27">
        <f>IF($A55="","",IF(MAXIFS('点検記録'!$A$5:$A$504,'点検記録'!$C$5:$C$504,$A55)=0,"",MAXIFS('点検記録'!$A$5:$A$504,'点検記録'!$C$5:$C$504,$A55)))</f>
        <v/>
      </c>
      <c r="P55" s="27">
        <f>IF($A55="","",IF($O55="","",SWITCH($N55,"毎日",$O55+1,"毎週",$O55+7,"毎月",EDATE($O55,1),"四半期",EDATE($O55,3),"毎年",EDATE($O55,12),"必要時","必要時","")))</f>
        <v/>
      </c>
      <c r="Q55" s="14" t="n"/>
      <c r="R55" s="14" t="n"/>
      <c r="S55" s="14" t="n"/>
      <c r="T55" s="14" t="n"/>
    </row>
    <row r="56" ht="20" customHeight="1">
      <c r="A56" s="14" t="n"/>
      <c r="B56" s="14" t="n"/>
      <c r="C56" s="14" t="n"/>
      <c r="D56" s="14" t="n"/>
      <c r="E56" s="14" t="n"/>
      <c r="F56" s="14" t="n"/>
      <c r="G56" s="14" t="n"/>
      <c r="H56" s="14" t="n"/>
      <c r="I56" s="14" t="n"/>
      <c r="J56" s="14" t="n"/>
      <c r="K56" s="14" t="n"/>
      <c r="L56" s="14" t="n"/>
      <c r="M56" s="26" t="n"/>
      <c r="N56" s="14" t="n"/>
      <c r="O56" s="27">
        <f>IF($A56="","",IF(MAXIFS('点検記録'!$A$5:$A$504,'点検記録'!$C$5:$C$504,$A56)=0,"",MAXIFS('点検記録'!$A$5:$A$504,'点検記録'!$C$5:$C$504,$A56)))</f>
        <v/>
      </c>
      <c r="P56" s="27">
        <f>IF($A56="","",IF($O56="","",SWITCH($N56,"毎日",$O56+1,"毎週",$O56+7,"毎月",EDATE($O56,1),"四半期",EDATE($O56,3),"毎年",EDATE($O56,12),"必要時","必要時","")))</f>
        <v/>
      </c>
      <c r="Q56" s="14" t="n"/>
      <c r="R56" s="14" t="n"/>
      <c r="S56" s="14" t="n"/>
      <c r="T56" s="14" t="n"/>
    </row>
    <row r="57" ht="20" customHeight="1">
      <c r="A57" s="14" t="n"/>
      <c r="B57" s="14" t="n"/>
      <c r="C57" s="14" t="n"/>
      <c r="D57" s="14" t="n"/>
      <c r="E57" s="14" t="n"/>
      <c r="F57" s="14" t="n"/>
      <c r="G57" s="14" t="n"/>
      <c r="H57" s="14" t="n"/>
      <c r="I57" s="14" t="n"/>
      <c r="J57" s="14" t="n"/>
      <c r="K57" s="14" t="n"/>
      <c r="L57" s="14" t="n"/>
      <c r="M57" s="26" t="n"/>
      <c r="N57" s="14" t="n"/>
      <c r="O57" s="27">
        <f>IF($A57="","",IF(MAXIFS('点検記録'!$A$5:$A$504,'点検記録'!$C$5:$C$504,$A57)=0,"",MAXIFS('点検記録'!$A$5:$A$504,'点検記録'!$C$5:$C$504,$A57)))</f>
        <v/>
      </c>
      <c r="P57" s="27">
        <f>IF($A57="","",IF($O57="","",SWITCH($N57,"毎日",$O57+1,"毎週",$O57+7,"毎月",EDATE($O57,1),"四半期",EDATE($O57,3),"毎年",EDATE($O57,12),"必要時","必要時","")))</f>
        <v/>
      </c>
      <c r="Q57" s="14" t="n"/>
      <c r="R57" s="14" t="n"/>
      <c r="S57" s="14" t="n"/>
      <c r="T57" s="14" t="n"/>
    </row>
    <row r="58" ht="20" customHeight="1">
      <c r="A58" s="14" t="n"/>
      <c r="B58" s="14" t="n"/>
      <c r="C58" s="14" t="n"/>
      <c r="D58" s="14" t="n"/>
      <c r="E58" s="14" t="n"/>
      <c r="F58" s="14" t="n"/>
      <c r="G58" s="14" t="n"/>
      <c r="H58" s="14" t="n"/>
      <c r="I58" s="14" t="n"/>
      <c r="J58" s="14" t="n"/>
      <c r="K58" s="14" t="n"/>
      <c r="L58" s="14" t="n"/>
      <c r="M58" s="26" t="n"/>
      <c r="N58" s="14" t="n"/>
      <c r="O58" s="27">
        <f>IF($A58="","",IF(MAXIFS('点検記録'!$A$5:$A$504,'点検記録'!$C$5:$C$504,$A58)=0,"",MAXIFS('点検記録'!$A$5:$A$504,'点検記録'!$C$5:$C$504,$A58)))</f>
        <v/>
      </c>
      <c r="P58" s="27">
        <f>IF($A58="","",IF($O58="","",SWITCH($N58,"毎日",$O58+1,"毎週",$O58+7,"毎月",EDATE($O58,1),"四半期",EDATE($O58,3),"毎年",EDATE($O58,12),"必要時","必要時","")))</f>
        <v/>
      </c>
      <c r="Q58" s="14" t="n"/>
      <c r="R58" s="14" t="n"/>
      <c r="S58" s="14" t="n"/>
      <c r="T58" s="14" t="n"/>
    </row>
    <row r="59" ht="20" customHeight="1">
      <c r="A59" s="14" t="n"/>
      <c r="B59" s="14" t="n"/>
      <c r="C59" s="14" t="n"/>
      <c r="D59" s="14" t="n"/>
      <c r="E59" s="14" t="n"/>
      <c r="F59" s="14" t="n"/>
      <c r="G59" s="14" t="n"/>
      <c r="H59" s="14" t="n"/>
      <c r="I59" s="14" t="n"/>
      <c r="J59" s="14" t="n"/>
      <c r="K59" s="14" t="n"/>
      <c r="L59" s="14" t="n"/>
      <c r="M59" s="26" t="n"/>
      <c r="N59" s="14" t="n"/>
      <c r="O59" s="27">
        <f>IF($A59="","",IF(MAXIFS('点検記録'!$A$5:$A$504,'点検記録'!$C$5:$C$504,$A59)=0,"",MAXIFS('点検記録'!$A$5:$A$504,'点検記録'!$C$5:$C$504,$A59)))</f>
        <v/>
      </c>
      <c r="P59" s="27">
        <f>IF($A59="","",IF($O59="","",SWITCH($N59,"毎日",$O59+1,"毎週",$O59+7,"毎月",EDATE($O59,1),"四半期",EDATE($O59,3),"毎年",EDATE($O59,12),"必要時","必要時","")))</f>
        <v/>
      </c>
      <c r="Q59" s="14" t="n"/>
      <c r="R59" s="14" t="n"/>
      <c r="S59" s="14" t="n"/>
      <c r="T59" s="14" t="n"/>
    </row>
    <row r="60" ht="20" customHeight="1">
      <c r="A60" s="14" t="n"/>
      <c r="B60" s="14" t="n"/>
      <c r="C60" s="14" t="n"/>
      <c r="D60" s="14" t="n"/>
      <c r="E60" s="14" t="n"/>
      <c r="F60" s="14" t="n"/>
      <c r="G60" s="14" t="n"/>
      <c r="H60" s="14" t="n"/>
      <c r="I60" s="14" t="n"/>
      <c r="J60" s="14" t="n"/>
      <c r="K60" s="14" t="n"/>
      <c r="L60" s="14" t="n"/>
      <c r="M60" s="26" t="n"/>
      <c r="N60" s="14" t="n"/>
      <c r="O60" s="27">
        <f>IF($A60="","",IF(MAXIFS('点検記録'!$A$5:$A$504,'点検記録'!$C$5:$C$504,$A60)=0,"",MAXIFS('点検記録'!$A$5:$A$504,'点検記録'!$C$5:$C$504,$A60)))</f>
        <v/>
      </c>
      <c r="P60" s="27">
        <f>IF($A60="","",IF($O60="","",SWITCH($N60,"毎日",$O60+1,"毎週",$O60+7,"毎月",EDATE($O60,1),"四半期",EDATE($O60,3),"毎年",EDATE($O60,12),"必要時","必要時","")))</f>
        <v/>
      </c>
      <c r="Q60" s="14" t="n"/>
      <c r="R60" s="14" t="n"/>
      <c r="S60" s="14" t="n"/>
      <c r="T60" s="14" t="n"/>
    </row>
    <row r="61" ht="20" customHeight="1">
      <c r="A61" s="14" t="n"/>
      <c r="B61" s="14" t="n"/>
      <c r="C61" s="14" t="n"/>
      <c r="D61" s="14" t="n"/>
      <c r="E61" s="14" t="n"/>
      <c r="F61" s="14" t="n"/>
      <c r="G61" s="14" t="n"/>
      <c r="H61" s="14" t="n"/>
      <c r="I61" s="14" t="n"/>
      <c r="J61" s="14" t="n"/>
      <c r="K61" s="14" t="n"/>
      <c r="L61" s="14" t="n"/>
      <c r="M61" s="26" t="n"/>
      <c r="N61" s="14" t="n"/>
      <c r="O61" s="27">
        <f>IF($A61="","",IF(MAXIFS('点検記録'!$A$5:$A$504,'点検記録'!$C$5:$C$504,$A61)=0,"",MAXIFS('点検記録'!$A$5:$A$504,'点検記録'!$C$5:$C$504,$A61)))</f>
        <v/>
      </c>
      <c r="P61" s="27">
        <f>IF($A61="","",IF($O61="","",SWITCH($N61,"毎日",$O61+1,"毎週",$O61+7,"毎月",EDATE($O61,1),"四半期",EDATE($O61,3),"毎年",EDATE($O61,12),"必要時","必要時","")))</f>
        <v/>
      </c>
      <c r="Q61" s="14" t="n"/>
      <c r="R61" s="14" t="n"/>
      <c r="S61" s="14" t="n"/>
      <c r="T61" s="14" t="n"/>
    </row>
    <row r="62" ht="20" customHeight="1">
      <c r="A62" s="14" t="n"/>
      <c r="B62" s="14" t="n"/>
      <c r="C62" s="14" t="n"/>
      <c r="D62" s="14" t="n"/>
      <c r="E62" s="14" t="n"/>
      <c r="F62" s="14" t="n"/>
      <c r="G62" s="14" t="n"/>
      <c r="H62" s="14" t="n"/>
      <c r="I62" s="14" t="n"/>
      <c r="J62" s="14" t="n"/>
      <c r="K62" s="14" t="n"/>
      <c r="L62" s="14" t="n"/>
      <c r="M62" s="26" t="n"/>
      <c r="N62" s="14" t="n"/>
      <c r="O62" s="27">
        <f>IF($A62="","",IF(MAXIFS('点検記録'!$A$5:$A$504,'点検記録'!$C$5:$C$504,$A62)=0,"",MAXIFS('点検記録'!$A$5:$A$504,'点検記録'!$C$5:$C$504,$A62)))</f>
        <v/>
      </c>
      <c r="P62" s="27">
        <f>IF($A62="","",IF($O62="","",SWITCH($N62,"毎日",$O62+1,"毎週",$O62+7,"毎月",EDATE($O62,1),"四半期",EDATE($O62,3),"毎年",EDATE($O62,12),"必要時","必要時","")))</f>
        <v/>
      </c>
      <c r="Q62" s="14" t="n"/>
      <c r="R62" s="14" t="n"/>
      <c r="S62" s="14" t="n"/>
      <c r="T62" s="14" t="n"/>
    </row>
    <row r="63" ht="20" customHeight="1">
      <c r="A63" s="14" t="n"/>
      <c r="B63" s="14" t="n"/>
      <c r="C63" s="14" t="n"/>
      <c r="D63" s="14" t="n"/>
      <c r="E63" s="14" t="n"/>
      <c r="F63" s="14" t="n"/>
      <c r="G63" s="14" t="n"/>
      <c r="H63" s="14" t="n"/>
      <c r="I63" s="14" t="n"/>
      <c r="J63" s="14" t="n"/>
      <c r="K63" s="14" t="n"/>
      <c r="L63" s="14" t="n"/>
      <c r="M63" s="26" t="n"/>
      <c r="N63" s="14" t="n"/>
      <c r="O63" s="27">
        <f>IF($A63="","",IF(MAXIFS('点検記録'!$A$5:$A$504,'点検記録'!$C$5:$C$504,$A63)=0,"",MAXIFS('点検記録'!$A$5:$A$504,'点検記録'!$C$5:$C$504,$A63)))</f>
        <v/>
      </c>
      <c r="P63" s="27">
        <f>IF($A63="","",IF($O63="","",SWITCH($N63,"毎日",$O63+1,"毎週",$O63+7,"毎月",EDATE($O63,1),"四半期",EDATE($O63,3),"毎年",EDATE($O63,12),"必要時","必要時","")))</f>
        <v/>
      </c>
      <c r="Q63" s="14" t="n"/>
      <c r="R63" s="14" t="n"/>
      <c r="S63" s="14" t="n"/>
      <c r="T63" s="14" t="n"/>
    </row>
    <row r="64" ht="20" customHeight="1">
      <c r="A64" s="14" t="n"/>
      <c r="B64" s="14" t="n"/>
      <c r="C64" s="14" t="n"/>
      <c r="D64" s="14" t="n"/>
      <c r="E64" s="14" t="n"/>
      <c r="F64" s="14" t="n"/>
      <c r="G64" s="14" t="n"/>
      <c r="H64" s="14" t="n"/>
      <c r="I64" s="14" t="n"/>
      <c r="J64" s="14" t="n"/>
      <c r="K64" s="14" t="n"/>
      <c r="L64" s="14" t="n"/>
      <c r="M64" s="26" t="n"/>
      <c r="N64" s="14" t="n"/>
      <c r="O64" s="27">
        <f>IF($A64="","",IF(MAXIFS('点検記録'!$A$5:$A$504,'点検記録'!$C$5:$C$504,$A64)=0,"",MAXIFS('点検記録'!$A$5:$A$504,'点検記録'!$C$5:$C$504,$A64)))</f>
        <v/>
      </c>
      <c r="P64" s="27">
        <f>IF($A64="","",IF($O64="","",SWITCH($N64,"毎日",$O64+1,"毎週",$O64+7,"毎月",EDATE($O64,1),"四半期",EDATE($O64,3),"毎年",EDATE($O64,12),"必要時","必要時","")))</f>
        <v/>
      </c>
      <c r="Q64" s="14" t="n"/>
      <c r="R64" s="14" t="n"/>
      <c r="S64" s="14" t="n"/>
      <c r="T64" s="14" t="n"/>
    </row>
    <row r="65" ht="20" customHeight="1">
      <c r="A65" s="14" t="n"/>
      <c r="B65" s="14" t="n"/>
      <c r="C65" s="14" t="n"/>
      <c r="D65" s="14" t="n"/>
      <c r="E65" s="14" t="n"/>
      <c r="F65" s="14" t="n"/>
      <c r="G65" s="14" t="n"/>
      <c r="H65" s="14" t="n"/>
      <c r="I65" s="14" t="n"/>
      <c r="J65" s="14" t="n"/>
      <c r="K65" s="14" t="n"/>
      <c r="L65" s="14" t="n"/>
      <c r="M65" s="26" t="n"/>
      <c r="N65" s="14" t="n"/>
      <c r="O65" s="27">
        <f>IF($A65="","",IF(MAXIFS('点検記録'!$A$5:$A$504,'点検記録'!$C$5:$C$504,$A65)=0,"",MAXIFS('点検記録'!$A$5:$A$504,'点検記録'!$C$5:$C$504,$A65)))</f>
        <v/>
      </c>
      <c r="P65" s="27">
        <f>IF($A65="","",IF($O65="","",SWITCH($N65,"毎日",$O65+1,"毎週",$O65+7,"毎月",EDATE($O65,1),"四半期",EDATE($O65,3),"毎年",EDATE($O65,12),"必要時","必要時","")))</f>
        <v/>
      </c>
      <c r="Q65" s="14" t="n"/>
      <c r="R65" s="14" t="n"/>
      <c r="S65" s="14" t="n"/>
      <c r="T65" s="14" t="n"/>
    </row>
    <row r="66" ht="20" customHeight="1">
      <c r="A66" s="14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26" t="n"/>
      <c r="N66" s="14" t="n"/>
      <c r="O66" s="27">
        <f>IF($A66="","",IF(MAXIFS('点検記録'!$A$5:$A$504,'点検記録'!$C$5:$C$504,$A66)=0,"",MAXIFS('点検記録'!$A$5:$A$504,'点検記録'!$C$5:$C$504,$A66)))</f>
        <v/>
      </c>
      <c r="P66" s="27">
        <f>IF($A66="","",IF($O66="","",SWITCH($N66,"毎日",$O66+1,"毎週",$O66+7,"毎月",EDATE($O66,1),"四半期",EDATE($O66,3),"毎年",EDATE($O66,12),"必要時","必要時","")))</f>
        <v/>
      </c>
      <c r="Q66" s="14" t="n"/>
      <c r="R66" s="14" t="n"/>
      <c r="S66" s="14" t="n"/>
      <c r="T66" s="14" t="n"/>
    </row>
    <row r="67" ht="20" customHeight="1">
      <c r="A67" s="14" t="n"/>
      <c r="B67" s="14" t="n"/>
      <c r="C67" s="14" t="n"/>
      <c r="D67" s="14" t="n"/>
      <c r="E67" s="14" t="n"/>
      <c r="F67" s="14" t="n"/>
      <c r="G67" s="14" t="n"/>
      <c r="H67" s="14" t="n"/>
      <c r="I67" s="14" t="n"/>
      <c r="J67" s="14" t="n"/>
      <c r="K67" s="14" t="n"/>
      <c r="L67" s="14" t="n"/>
      <c r="M67" s="26" t="n"/>
      <c r="N67" s="14" t="n"/>
      <c r="O67" s="27">
        <f>IF($A67="","",IF(MAXIFS('点検記録'!$A$5:$A$504,'点検記録'!$C$5:$C$504,$A67)=0,"",MAXIFS('点検記録'!$A$5:$A$504,'点検記録'!$C$5:$C$504,$A67)))</f>
        <v/>
      </c>
      <c r="P67" s="27">
        <f>IF($A67="","",IF($O67="","",SWITCH($N67,"毎日",$O67+1,"毎週",$O67+7,"毎月",EDATE($O67,1),"四半期",EDATE($O67,3),"毎年",EDATE($O67,12),"必要時","必要時","")))</f>
        <v/>
      </c>
      <c r="Q67" s="14" t="n"/>
      <c r="R67" s="14" t="n"/>
      <c r="S67" s="14" t="n"/>
      <c r="T67" s="14" t="n"/>
    </row>
    <row r="68" ht="20" customHeight="1">
      <c r="A68" s="14" t="n"/>
      <c r="B68" s="14" t="n"/>
      <c r="C68" s="14" t="n"/>
      <c r="D68" s="14" t="n"/>
      <c r="E68" s="14" t="n"/>
      <c r="F68" s="14" t="n"/>
      <c r="G68" s="14" t="n"/>
      <c r="H68" s="14" t="n"/>
      <c r="I68" s="14" t="n"/>
      <c r="J68" s="14" t="n"/>
      <c r="K68" s="14" t="n"/>
      <c r="L68" s="14" t="n"/>
      <c r="M68" s="26" t="n"/>
      <c r="N68" s="14" t="n"/>
      <c r="O68" s="27">
        <f>IF($A68="","",IF(MAXIFS('点検記録'!$A$5:$A$504,'点検記録'!$C$5:$C$504,$A68)=0,"",MAXIFS('点検記録'!$A$5:$A$504,'点検記録'!$C$5:$C$504,$A68)))</f>
        <v/>
      </c>
      <c r="P68" s="27">
        <f>IF($A68="","",IF($O68="","",SWITCH($N68,"毎日",$O68+1,"毎週",$O68+7,"毎月",EDATE($O68,1),"四半期",EDATE($O68,3),"毎年",EDATE($O68,12),"必要時","必要時","")))</f>
        <v/>
      </c>
      <c r="Q68" s="14" t="n"/>
      <c r="R68" s="14" t="n"/>
      <c r="S68" s="14" t="n"/>
      <c r="T68" s="14" t="n"/>
    </row>
    <row r="69" ht="20" customHeight="1">
      <c r="A69" s="14" t="n"/>
      <c r="B69" s="14" t="n"/>
      <c r="C69" s="14" t="n"/>
      <c r="D69" s="14" t="n"/>
      <c r="E69" s="14" t="n"/>
      <c r="F69" s="14" t="n"/>
      <c r="G69" s="14" t="n"/>
      <c r="H69" s="14" t="n"/>
      <c r="I69" s="14" t="n"/>
      <c r="J69" s="14" t="n"/>
      <c r="K69" s="14" t="n"/>
      <c r="L69" s="14" t="n"/>
      <c r="M69" s="26" t="n"/>
      <c r="N69" s="14" t="n"/>
      <c r="O69" s="27">
        <f>IF($A69="","",IF(MAXIFS('点検記録'!$A$5:$A$504,'点検記録'!$C$5:$C$504,$A69)=0,"",MAXIFS('点検記録'!$A$5:$A$504,'点検記録'!$C$5:$C$504,$A69)))</f>
        <v/>
      </c>
      <c r="P69" s="27">
        <f>IF($A69="","",IF($O69="","",SWITCH($N69,"毎日",$O69+1,"毎週",$O69+7,"毎月",EDATE($O69,1),"四半期",EDATE($O69,3),"毎年",EDATE($O69,12),"必要時","必要時","")))</f>
        <v/>
      </c>
      <c r="Q69" s="14" t="n"/>
      <c r="R69" s="14" t="n"/>
      <c r="S69" s="14" t="n"/>
      <c r="T69" s="14" t="n"/>
    </row>
    <row r="70" ht="20" customHeight="1">
      <c r="A70" s="14" t="n"/>
      <c r="B70" s="14" t="n"/>
      <c r="C70" s="14" t="n"/>
      <c r="D70" s="14" t="n"/>
      <c r="E70" s="14" t="n"/>
      <c r="F70" s="14" t="n"/>
      <c r="G70" s="14" t="n"/>
      <c r="H70" s="14" t="n"/>
      <c r="I70" s="14" t="n"/>
      <c r="J70" s="14" t="n"/>
      <c r="K70" s="14" t="n"/>
      <c r="L70" s="14" t="n"/>
      <c r="M70" s="26" t="n"/>
      <c r="N70" s="14" t="n"/>
      <c r="O70" s="27">
        <f>IF($A70="","",IF(MAXIFS('点検記録'!$A$5:$A$504,'点検記録'!$C$5:$C$504,$A70)=0,"",MAXIFS('点検記録'!$A$5:$A$504,'点検記録'!$C$5:$C$504,$A70)))</f>
        <v/>
      </c>
      <c r="P70" s="27">
        <f>IF($A70="","",IF($O70="","",SWITCH($N70,"毎日",$O70+1,"毎週",$O70+7,"毎月",EDATE($O70,1),"四半期",EDATE($O70,3),"毎年",EDATE($O70,12),"必要時","必要時","")))</f>
        <v/>
      </c>
      <c r="Q70" s="14" t="n"/>
      <c r="R70" s="14" t="n"/>
      <c r="S70" s="14" t="n"/>
      <c r="T70" s="14" t="n"/>
    </row>
    <row r="71" ht="20" customHeight="1">
      <c r="A71" s="14" t="n"/>
      <c r="B71" s="14" t="n"/>
      <c r="C71" s="14" t="n"/>
      <c r="D71" s="14" t="n"/>
      <c r="E71" s="14" t="n"/>
      <c r="F71" s="14" t="n"/>
      <c r="G71" s="14" t="n"/>
      <c r="H71" s="14" t="n"/>
      <c r="I71" s="14" t="n"/>
      <c r="J71" s="14" t="n"/>
      <c r="K71" s="14" t="n"/>
      <c r="L71" s="14" t="n"/>
      <c r="M71" s="26" t="n"/>
      <c r="N71" s="14" t="n"/>
      <c r="O71" s="27">
        <f>IF($A71="","",IF(MAXIFS('点検記録'!$A$5:$A$504,'点検記録'!$C$5:$C$504,$A71)=0,"",MAXIFS('点検記録'!$A$5:$A$504,'点検記録'!$C$5:$C$504,$A71)))</f>
        <v/>
      </c>
      <c r="P71" s="27">
        <f>IF($A71="","",IF($O71="","",SWITCH($N71,"毎日",$O71+1,"毎週",$O71+7,"毎月",EDATE($O71,1),"四半期",EDATE($O71,3),"毎年",EDATE($O71,12),"必要時","必要時","")))</f>
        <v/>
      </c>
      <c r="Q71" s="14" t="n"/>
      <c r="R71" s="14" t="n"/>
      <c r="S71" s="14" t="n"/>
      <c r="T71" s="14" t="n"/>
    </row>
    <row r="72" ht="20" customHeight="1">
      <c r="A72" s="14" t="n"/>
      <c r="B72" s="14" t="n"/>
      <c r="C72" s="14" t="n"/>
      <c r="D72" s="14" t="n"/>
      <c r="E72" s="14" t="n"/>
      <c r="F72" s="14" t="n"/>
      <c r="G72" s="14" t="n"/>
      <c r="H72" s="14" t="n"/>
      <c r="I72" s="14" t="n"/>
      <c r="J72" s="14" t="n"/>
      <c r="K72" s="14" t="n"/>
      <c r="L72" s="14" t="n"/>
      <c r="M72" s="26" t="n"/>
      <c r="N72" s="14" t="n"/>
      <c r="O72" s="27">
        <f>IF($A72="","",IF(MAXIFS('点検記録'!$A$5:$A$504,'点検記録'!$C$5:$C$504,$A72)=0,"",MAXIFS('点検記録'!$A$5:$A$504,'点検記録'!$C$5:$C$504,$A72)))</f>
        <v/>
      </c>
      <c r="P72" s="27">
        <f>IF($A72="","",IF($O72="","",SWITCH($N72,"毎日",$O72+1,"毎週",$O72+7,"毎月",EDATE($O72,1),"四半期",EDATE($O72,3),"毎年",EDATE($O72,12),"必要時","必要時","")))</f>
        <v/>
      </c>
      <c r="Q72" s="14" t="n"/>
      <c r="R72" s="14" t="n"/>
      <c r="S72" s="14" t="n"/>
      <c r="T72" s="14" t="n"/>
    </row>
    <row r="73" ht="20" customHeight="1">
      <c r="A73" s="14" t="n"/>
      <c r="B73" s="14" t="n"/>
      <c r="C73" s="14" t="n"/>
      <c r="D73" s="14" t="n"/>
      <c r="E73" s="14" t="n"/>
      <c r="F73" s="14" t="n"/>
      <c r="G73" s="14" t="n"/>
      <c r="H73" s="14" t="n"/>
      <c r="I73" s="14" t="n"/>
      <c r="J73" s="14" t="n"/>
      <c r="K73" s="14" t="n"/>
      <c r="L73" s="14" t="n"/>
      <c r="M73" s="26" t="n"/>
      <c r="N73" s="14" t="n"/>
      <c r="O73" s="27">
        <f>IF($A73="","",IF(MAXIFS('点検記録'!$A$5:$A$504,'点検記録'!$C$5:$C$504,$A73)=0,"",MAXIFS('点検記録'!$A$5:$A$504,'点検記録'!$C$5:$C$504,$A73)))</f>
        <v/>
      </c>
      <c r="P73" s="27">
        <f>IF($A73="","",IF($O73="","",SWITCH($N73,"毎日",$O73+1,"毎週",$O73+7,"毎月",EDATE($O73,1),"四半期",EDATE($O73,3),"毎年",EDATE($O73,12),"必要時","必要時","")))</f>
        <v/>
      </c>
      <c r="Q73" s="14" t="n"/>
      <c r="R73" s="14" t="n"/>
      <c r="S73" s="14" t="n"/>
      <c r="T73" s="14" t="n"/>
    </row>
    <row r="74" ht="20" customHeight="1">
      <c r="A74" s="14" t="n"/>
      <c r="B74" s="14" t="n"/>
      <c r="C74" s="14" t="n"/>
      <c r="D74" s="14" t="n"/>
      <c r="E74" s="14" t="n"/>
      <c r="F74" s="14" t="n"/>
      <c r="G74" s="14" t="n"/>
      <c r="H74" s="14" t="n"/>
      <c r="I74" s="14" t="n"/>
      <c r="J74" s="14" t="n"/>
      <c r="K74" s="14" t="n"/>
      <c r="L74" s="14" t="n"/>
      <c r="M74" s="26" t="n"/>
      <c r="N74" s="14" t="n"/>
      <c r="O74" s="27">
        <f>IF($A74="","",IF(MAXIFS('点検記録'!$A$5:$A$504,'点検記録'!$C$5:$C$504,$A74)=0,"",MAXIFS('点検記録'!$A$5:$A$504,'点検記録'!$C$5:$C$504,$A74)))</f>
        <v/>
      </c>
      <c r="P74" s="27">
        <f>IF($A74="","",IF($O74="","",SWITCH($N74,"毎日",$O74+1,"毎週",$O74+7,"毎月",EDATE($O74,1),"四半期",EDATE($O74,3),"毎年",EDATE($O74,12),"必要時","必要時","")))</f>
        <v/>
      </c>
      <c r="Q74" s="14" t="n"/>
      <c r="R74" s="14" t="n"/>
      <c r="S74" s="14" t="n"/>
      <c r="T74" s="14" t="n"/>
    </row>
    <row r="75" ht="20" customHeight="1">
      <c r="A75" s="14" t="n"/>
      <c r="B75" s="14" t="n"/>
      <c r="C75" s="14" t="n"/>
      <c r="D75" s="14" t="n"/>
      <c r="E75" s="14" t="n"/>
      <c r="F75" s="14" t="n"/>
      <c r="G75" s="14" t="n"/>
      <c r="H75" s="14" t="n"/>
      <c r="I75" s="14" t="n"/>
      <c r="J75" s="14" t="n"/>
      <c r="K75" s="14" t="n"/>
      <c r="L75" s="14" t="n"/>
      <c r="M75" s="26" t="n"/>
      <c r="N75" s="14" t="n"/>
      <c r="O75" s="27">
        <f>IF($A75="","",IF(MAXIFS('点検記録'!$A$5:$A$504,'点検記録'!$C$5:$C$504,$A75)=0,"",MAXIFS('点検記録'!$A$5:$A$504,'点検記録'!$C$5:$C$504,$A75)))</f>
        <v/>
      </c>
      <c r="P75" s="27">
        <f>IF($A75="","",IF($O75="","",SWITCH($N75,"毎日",$O75+1,"毎週",$O75+7,"毎月",EDATE($O75,1),"四半期",EDATE($O75,3),"毎年",EDATE($O75,12),"必要時","必要時","")))</f>
        <v/>
      </c>
      <c r="Q75" s="14" t="n"/>
      <c r="R75" s="14" t="n"/>
      <c r="S75" s="14" t="n"/>
      <c r="T75" s="14" t="n"/>
    </row>
    <row r="76" ht="20" customHeight="1">
      <c r="A76" s="14" t="n"/>
      <c r="B76" s="14" t="n"/>
      <c r="C76" s="14" t="n"/>
      <c r="D76" s="14" t="n"/>
      <c r="E76" s="14" t="n"/>
      <c r="F76" s="14" t="n"/>
      <c r="G76" s="14" t="n"/>
      <c r="H76" s="14" t="n"/>
      <c r="I76" s="14" t="n"/>
      <c r="J76" s="14" t="n"/>
      <c r="K76" s="14" t="n"/>
      <c r="L76" s="14" t="n"/>
      <c r="M76" s="26" t="n"/>
      <c r="N76" s="14" t="n"/>
      <c r="O76" s="27">
        <f>IF($A76="","",IF(MAXIFS('点検記録'!$A$5:$A$504,'点検記録'!$C$5:$C$504,$A76)=0,"",MAXIFS('点検記録'!$A$5:$A$504,'点検記録'!$C$5:$C$504,$A76)))</f>
        <v/>
      </c>
      <c r="P76" s="27">
        <f>IF($A76="","",IF($O76="","",SWITCH($N76,"毎日",$O76+1,"毎週",$O76+7,"毎月",EDATE($O76,1),"四半期",EDATE($O76,3),"毎年",EDATE($O76,12),"必要時","必要時","")))</f>
        <v/>
      </c>
      <c r="Q76" s="14" t="n"/>
      <c r="R76" s="14" t="n"/>
      <c r="S76" s="14" t="n"/>
      <c r="T76" s="14" t="n"/>
    </row>
    <row r="77" ht="20" customHeight="1">
      <c r="A77" s="14" t="n"/>
      <c r="B77" s="14" t="n"/>
      <c r="C77" s="14" t="n"/>
      <c r="D77" s="14" t="n"/>
      <c r="E77" s="14" t="n"/>
      <c r="F77" s="14" t="n"/>
      <c r="G77" s="14" t="n"/>
      <c r="H77" s="14" t="n"/>
      <c r="I77" s="14" t="n"/>
      <c r="J77" s="14" t="n"/>
      <c r="K77" s="14" t="n"/>
      <c r="L77" s="14" t="n"/>
      <c r="M77" s="26" t="n"/>
      <c r="N77" s="14" t="n"/>
      <c r="O77" s="27">
        <f>IF($A77="","",IF(MAXIFS('点検記録'!$A$5:$A$504,'点検記録'!$C$5:$C$504,$A77)=0,"",MAXIFS('点検記録'!$A$5:$A$504,'点検記録'!$C$5:$C$504,$A77)))</f>
        <v/>
      </c>
      <c r="P77" s="27">
        <f>IF($A77="","",IF($O77="","",SWITCH($N77,"毎日",$O77+1,"毎週",$O77+7,"毎月",EDATE($O77,1),"四半期",EDATE($O77,3),"毎年",EDATE($O77,12),"必要時","必要時","")))</f>
        <v/>
      </c>
      <c r="Q77" s="14" t="n"/>
      <c r="R77" s="14" t="n"/>
      <c r="S77" s="14" t="n"/>
      <c r="T77" s="14" t="n"/>
    </row>
    <row r="78" ht="20" customHeight="1">
      <c r="A78" s="14" t="n"/>
      <c r="B78" s="14" t="n"/>
      <c r="C78" s="14" t="n"/>
      <c r="D78" s="14" t="n"/>
      <c r="E78" s="14" t="n"/>
      <c r="F78" s="14" t="n"/>
      <c r="G78" s="14" t="n"/>
      <c r="H78" s="14" t="n"/>
      <c r="I78" s="14" t="n"/>
      <c r="J78" s="14" t="n"/>
      <c r="K78" s="14" t="n"/>
      <c r="L78" s="14" t="n"/>
      <c r="M78" s="26" t="n"/>
      <c r="N78" s="14" t="n"/>
      <c r="O78" s="27">
        <f>IF($A78="","",IF(MAXIFS('点検記録'!$A$5:$A$504,'点検記録'!$C$5:$C$504,$A78)=0,"",MAXIFS('点検記録'!$A$5:$A$504,'点検記録'!$C$5:$C$504,$A78)))</f>
        <v/>
      </c>
      <c r="P78" s="27">
        <f>IF($A78="","",IF($O78="","",SWITCH($N78,"毎日",$O78+1,"毎週",$O78+7,"毎月",EDATE($O78,1),"四半期",EDATE($O78,3),"毎年",EDATE($O78,12),"必要時","必要時","")))</f>
        <v/>
      </c>
      <c r="Q78" s="14" t="n"/>
      <c r="R78" s="14" t="n"/>
      <c r="S78" s="14" t="n"/>
      <c r="T78" s="14" t="n"/>
    </row>
    <row r="79" ht="20" customHeight="1">
      <c r="A79" s="14" t="n"/>
      <c r="B79" s="14" t="n"/>
      <c r="C79" s="14" t="n"/>
      <c r="D79" s="14" t="n"/>
      <c r="E79" s="14" t="n"/>
      <c r="F79" s="14" t="n"/>
      <c r="G79" s="14" t="n"/>
      <c r="H79" s="14" t="n"/>
      <c r="I79" s="14" t="n"/>
      <c r="J79" s="14" t="n"/>
      <c r="K79" s="14" t="n"/>
      <c r="L79" s="14" t="n"/>
      <c r="M79" s="26" t="n"/>
      <c r="N79" s="14" t="n"/>
      <c r="O79" s="27">
        <f>IF($A79="","",IF(MAXIFS('点検記録'!$A$5:$A$504,'点検記録'!$C$5:$C$504,$A79)=0,"",MAXIFS('点検記録'!$A$5:$A$504,'点検記録'!$C$5:$C$504,$A79)))</f>
        <v/>
      </c>
      <c r="P79" s="27">
        <f>IF($A79="","",IF($O79="","",SWITCH($N79,"毎日",$O79+1,"毎週",$O79+7,"毎月",EDATE($O79,1),"四半期",EDATE($O79,3),"毎年",EDATE($O79,12),"必要時","必要時","")))</f>
        <v/>
      </c>
      <c r="Q79" s="14" t="n"/>
      <c r="R79" s="14" t="n"/>
      <c r="S79" s="14" t="n"/>
      <c r="T79" s="14" t="n"/>
    </row>
    <row r="80" ht="20" customHeight="1">
      <c r="A80" s="14" t="n"/>
      <c r="B80" s="14" t="n"/>
      <c r="C80" s="14" t="n"/>
      <c r="D80" s="14" t="n"/>
      <c r="E80" s="14" t="n"/>
      <c r="F80" s="14" t="n"/>
      <c r="G80" s="14" t="n"/>
      <c r="H80" s="14" t="n"/>
      <c r="I80" s="14" t="n"/>
      <c r="J80" s="14" t="n"/>
      <c r="K80" s="14" t="n"/>
      <c r="L80" s="14" t="n"/>
      <c r="M80" s="26" t="n"/>
      <c r="N80" s="14" t="n"/>
      <c r="O80" s="27">
        <f>IF($A80="","",IF(MAXIFS('点検記録'!$A$5:$A$504,'点検記録'!$C$5:$C$504,$A80)=0,"",MAXIFS('点検記録'!$A$5:$A$504,'点検記録'!$C$5:$C$504,$A80)))</f>
        <v/>
      </c>
      <c r="P80" s="27">
        <f>IF($A80="","",IF($O80="","",SWITCH($N80,"毎日",$O80+1,"毎週",$O80+7,"毎月",EDATE($O80,1),"四半期",EDATE($O80,3),"毎年",EDATE($O80,12),"必要時","必要時","")))</f>
        <v/>
      </c>
      <c r="Q80" s="14" t="n"/>
      <c r="R80" s="14" t="n"/>
      <c r="S80" s="14" t="n"/>
      <c r="T80" s="14" t="n"/>
    </row>
    <row r="81" ht="20" customHeight="1">
      <c r="A81" s="14" t="n"/>
      <c r="B81" s="14" t="n"/>
      <c r="C81" s="14" t="n"/>
      <c r="D81" s="14" t="n"/>
      <c r="E81" s="14" t="n"/>
      <c r="F81" s="14" t="n"/>
      <c r="G81" s="14" t="n"/>
      <c r="H81" s="14" t="n"/>
      <c r="I81" s="14" t="n"/>
      <c r="J81" s="14" t="n"/>
      <c r="K81" s="14" t="n"/>
      <c r="L81" s="14" t="n"/>
      <c r="M81" s="26" t="n"/>
      <c r="N81" s="14" t="n"/>
      <c r="O81" s="27">
        <f>IF($A81="","",IF(MAXIFS('点検記録'!$A$5:$A$504,'点検記録'!$C$5:$C$504,$A81)=0,"",MAXIFS('点検記録'!$A$5:$A$504,'点検記録'!$C$5:$C$504,$A81)))</f>
        <v/>
      </c>
      <c r="P81" s="27">
        <f>IF($A81="","",IF($O81="","",SWITCH($N81,"毎日",$O81+1,"毎週",$O81+7,"毎月",EDATE($O81,1),"四半期",EDATE($O81,3),"毎年",EDATE($O81,12),"必要時","必要時","")))</f>
        <v/>
      </c>
      <c r="Q81" s="14" t="n"/>
      <c r="R81" s="14" t="n"/>
      <c r="S81" s="14" t="n"/>
      <c r="T81" s="14" t="n"/>
    </row>
    <row r="82" ht="20" customHeight="1">
      <c r="A82" s="14" t="n"/>
      <c r="B82" s="14" t="n"/>
      <c r="C82" s="14" t="n"/>
      <c r="D82" s="14" t="n"/>
      <c r="E82" s="14" t="n"/>
      <c r="F82" s="14" t="n"/>
      <c r="G82" s="14" t="n"/>
      <c r="H82" s="14" t="n"/>
      <c r="I82" s="14" t="n"/>
      <c r="J82" s="14" t="n"/>
      <c r="K82" s="14" t="n"/>
      <c r="L82" s="14" t="n"/>
      <c r="M82" s="26" t="n"/>
      <c r="N82" s="14" t="n"/>
      <c r="O82" s="27">
        <f>IF($A82="","",IF(MAXIFS('点検記録'!$A$5:$A$504,'点検記録'!$C$5:$C$504,$A82)=0,"",MAXIFS('点検記録'!$A$5:$A$504,'点検記録'!$C$5:$C$504,$A82)))</f>
        <v/>
      </c>
      <c r="P82" s="27">
        <f>IF($A82="","",IF($O82="","",SWITCH($N82,"毎日",$O82+1,"毎週",$O82+7,"毎月",EDATE($O82,1),"四半期",EDATE($O82,3),"毎年",EDATE($O82,12),"必要時","必要時","")))</f>
        <v/>
      </c>
      <c r="Q82" s="14" t="n"/>
      <c r="R82" s="14" t="n"/>
      <c r="S82" s="14" t="n"/>
      <c r="T82" s="14" t="n"/>
    </row>
    <row r="83" ht="20" customHeight="1">
      <c r="A83" s="14" t="n"/>
      <c r="B83" s="14" t="n"/>
      <c r="C83" s="14" t="n"/>
      <c r="D83" s="14" t="n"/>
      <c r="E83" s="14" t="n"/>
      <c r="F83" s="14" t="n"/>
      <c r="G83" s="14" t="n"/>
      <c r="H83" s="14" t="n"/>
      <c r="I83" s="14" t="n"/>
      <c r="J83" s="14" t="n"/>
      <c r="K83" s="14" t="n"/>
      <c r="L83" s="14" t="n"/>
      <c r="M83" s="26" t="n"/>
      <c r="N83" s="14" t="n"/>
      <c r="O83" s="27">
        <f>IF($A83="","",IF(MAXIFS('点検記録'!$A$5:$A$504,'点検記録'!$C$5:$C$504,$A83)=0,"",MAXIFS('点検記録'!$A$5:$A$504,'点検記録'!$C$5:$C$504,$A83)))</f>
        <v/>
      </c>
      <c r="P83" s="27">
        <f>IF($A83="","",IF($O83="","",SWITCH($N83,"毎日",$O83+1,"毎週",$O83+7,"毎月",EDATE($O83,1),"四半期",EDATE($O83,3),"毎年",EDATE($O83,12),"必要時","必要時","")))</f>
        <v/>
      </c>
      <c r="Q83" s="14" t="n"/>
      <c r="R83" s="14" t="n"/>
      <c r="S83" s="14" t="n"/>
      <c r="T83" s="14" t="n"/>
    </row>
    <row r="84" ht="20" customHeight="1">
      <c r="A84" s="14" t="n"/>
      <c r="B84" s="14" t="n"/>
      <c r="C84" s="14" t="n"/>
      <c r="D84" s="14" t="n"/>
      <c r="E84" s="14" t="n"/>
      <c r="F84" s="14" t="n"/>
      <c r="G84" s="14" t="n"/>
      <c r="H84" s="14" t="n"/>
      <c r="I84" s="14" t="n"/>
      <c r="J84" s="14" t="n"/>
      <c r="K84" s="14" t="n"/>
      <c r="L84" s="14" t="n"/>
      <c r="M84" s="26" t="n"/>
      <c r="N84" s="14" t="n"/>
      <c r="O84" s="27">
        <f>IF($A84="","",IF(MAXIFS('点検記録'!$A$5:$A$504,'点検記録'!$C$5:$C$504,$A84)=0,"",MAXIFS('点検記録'!$A$5:$A$504,'点検記録'!$C$5:$C$504,$A84)))</f>
        <v/>
      </c>
      <c r="P84" s="27">
        <f>IF($A84="","",IF($O84="","",SWITCH($N84,"毎日",$O84+1,"毎週",$O84+7,"毎月",EDATE($O84,1),"四半期",EDATE($O84,3),"毎年",EDATE($O84,12),"必要時","必要時","")))</f>
        <v/>
      </c>
      <c r="Q84" s="14" t="n"/>
      <c r="R84" s="14" t="n"/>
      <c r="S84" s="14" t="n"/>
      <c r="T84" s="14" t="n"/>
    </row>
    <row r="85" ht="20" customHeight="1">
      <c r="A85" s="14" t="n"/>
      <c r="B85" s="14" t="n"/>
      <c r="C85" s="14" t="n"/>
      <c r="D85" s="14" t="n"/>
      <c r="E85" s="14" t="n"/>
      <c r="F85" s="14" t="n"/>
      <c r="G85" s="14" t="n"/>
      <c r="H85" s="14" t="n"/>
      <c r="I85" s="14" t="n"/>
      <c r="J85" s="14" t="n"/>
      <c r="K85" s="14" t="n"/>
      <c r="L85" s="14" t="n"/>
      <c r="M85" s="26" t="n"/>
      <c r="N85" s="14" t="n"/>
      <c r="O85" s="27">
        <f>IF($A85="","",IF(MAXIFS('点検記録'!$A$5:$A$504,'点検記録'!$C$5:$C$504,$A85)=0,"",MAXIFS('点検記録'!$A$5:$A$504,'点検記録'!$C$5:$C$504,$A85)))</f>
        <v/>
      </c>
      <c r="P85" s="27">
        <f>IF($A85="","",IF($O85="","",SWITCH($N85,"毎日",$O85+1,"毎週",$O85+7,"毎月",EDATE($O85,1),"四半期",EDATE($O85,3),"毎年",EDATE($O85,12),"必要時","必要時","")))</f>
        <v/>
      </c>
      <c r="Q85" s="14" t="n"/>
      <c r="R85" s="14" t="n"/>
      <c r="S85" s="14" t="n"/>
      <c r="T85" s="14" t="n"/>
    </row>
    <row r="86" ht="20" customHeight="1">
      <c r="A86" s="14" t="n"/>
      <c r="B86" s="14" t="n"/>
      <c r="C86" s="14" t="n"/>
      <c r="D86" s="14" t="n"/>
      <c r="E86" s="14" t="n"/>
      <c r="F86" s="14" t="n"/>
      <c r="G86" s="14" t="n"/>
      <c r="H86" s="14" t="n"/>
      <c r="I86" s="14" t="n"/>
      <c r="J86" s="14" t="n"/>
      <c r="K86" s="14" t="n"/>
      <c r="L86" s="14" t="n"/>
      <c r="M86" s="26" t="n"/>
      <c r="N86" s="14" t="n"/>
      <c r="O86" s="27">
        <f>IF($A86="","",IF(MAXIFS('点検記録'!$A$5:$A$504,'点検記録'!$C$5:$C$504,$A86)=0,"",MAXIFS('点検記録'!$A$5:$A$504,'点検記録'!$C$5:$C$504,$A86)))</f>
        <v/>
      </c>
      <c r="P86" s="27">
        <f>IF($A86="","",IF($O86="","",SWITCH($N86,"毎日",$O86+1,"毎週",$O86+7,"毎月",EDATE($O86,1),"四半期",EDATE($O86,3),"毎年",EDATE($O86,12),"必要時","必要時","")))</f>
        <v/>
      </c>
      <c r="Q86" s="14" t="n"/>
      <c r="R86" s="14" t="n"/>
      <c r="S86" s="14" t="n"/>
      <c r="T86" s="14" t="n"/>
    </row>
    <row r="87" ht="20" customHeight="1">
      <c r="A87" s="14" t="n"/>
      <c r="B87" s="14" t="n"/>
      <c r="C87" s="14" t="n"/>
      <c r="D87" s="14" t="n"/>
      <c r="E87" s="14" t="n"/>
      <c r="F87" s="14" t="n"/>
      <c r="G87" s="14" t="n"/>
      <c r="H87" s="14" t="n"/>
      <c r="I87" s="14" t="n"/>
      <c r="J87" s="14" t="n"/>
      <c r="K87" s="14" t="n"/>
      <c r="L87" s="14" t="n"/>
      <c r="M87" s="26" t="n"/>
      <c r="N87" s="14" t="n"/>
      <c r="O87" s="27">
        <f>IF($A87="","",IF(MAXIFS('点検記録'!$A$5:$A$504,'点検記録'!$C$5:$C$504,$A87)=0,"",MAXIFS('点検記録'!$A$5:$A$504,'点検記録'!$C$5:$C$504,$A87)))</f>
        <v/>
      </c>
      <c r="P87" s="27">
        <f>IF($A87="","",IF($O87="","",SWITCH($N87,"毎日",$O87+1,"毎週",$O87+7,"毎月",EDATE($O87,1),"四半期",EDATE($O87,3),"毎年",EDATE($O87,12),"必要時","必要時","")))</f>
        <v/>
      </c>
      <c r="Q87" s="14" t="n"/>
      <c r="R87" s="14" t="n"/>
      <c r="S87" s="14" t="n"/>
      <c r="T87" s="14" t="n"/>
    </row>
    <row r="88" ht="20" customHeight="1">
      <c r="A88" s="14" t="n"/>
      <c r="B88" s="14" t="n"/>
      <c r="C88" s="14" t="n"/>
      <c r="D88" s="14" t="n"/>
      <c r="E88" s="14" t="n"/>
      <c r="F88" s="14" t="n"/>
      <c r="G88" s="14" t="n"/>
      <c r="H88" s="14" t="n"/>
      <c r="I88" s="14" t="n"/>
      <c r="J88" s="14" t="n"/>
      <c r="K88" s="14" t="n"/>
      <c r="L88" s="14" t="n"/>
      <c r="M88" s="26" t="n"/>
      <c r="N88" s="14" t="n"/>
      <c r="O88" s="27">
        <f>IF($A88="","",IF(MAXIFS('点検記録'!$A$5:$A$504,'点検記録'!$C$5:$C$504,$A88)=0,"",MAXIFS('点検記録'!$A$5:$A$504,'点検記録'!$C$5:$C$504,$A88)))</f>
        <v/>
      </c>
      <c r="P88" s="27">
        <f>IF($A88="","",IF($O88="","",SWITCH($N88,"毎日",$O88+1,"毎週",$O88+7,"毎月",EDATE($O88,1),"四半期",EDATE($O88,3),"毎年",EDATE($O88,12),"必要時","必要時","")))</f>
        <v/>
      </c>
      <c r="Q88" s="14" t="n"/>
      <c r="R88" s="14" t="n"/>
      <c r="S88" s="14" t="n"/>
      <c r="T88" s="14" t="n"/>
    </row>
    <row r="89" ht="20" customHeight="1">
      <c r="A89" s="14" t="n"/>
      <c r="B89" s="14" t="n"/>
      <c r="C89" s="14" t="n"/>
      <c r="D89" s="14" t="n"/>
      <c r="E89" s="14" t="n"/>
      <c r="F89" s="14" t="n"/>
      <c r="G89" s="14" t="n"/>
      <c r="H89" s="14" t="n"/>
      <c r="I89" s="14" t="n"/>
      <c r="J89" s="14" t="n"/>
      <c r="K89" s="14" t="n"/>
      <c r="L89" s="14" t="n"/>
      <c r="M89" s="26" t="n"/>
      <c r="N89" s="14" t="n"/>
      <c r="O89" s="27">
        <f>IF($A89="","",IF(MAXIFS('点検記録'!$A$5:$A$504,'点検記録'!$C$5:$C$504,$A89)=0,"",MAXIFS('点検記録'!$A$5:$A$504,'点検記録'!$C$5:$C$504,$A89)))</f>
        <v/>
      </c>
      <c r="P89" s="27">
        <f>IF($A89="","",IF($O89="","",SWITCH($N89,"毎日",$O89+1,"毎週",$O89+7,"毎月",EDATE($O89,1),"四半期",EDATE($O89,3),"毎年",EDATE($O89,12),"必要時","必要時","")))</f>
        <v/>
      </c>
      <c r="Q89" s="14" t="n"/>
      <c r="R89" s="14" t="n"/>
      <c r="S89" s="14" t="n"/>
      <c r="T89" s="14" t="n"/>
    </row>
    <row r="90" ht="20" customHeight="1">
      <c r="A90" s="14" t="n"/>
      <c r="B90" s="14" t="n"/>
      <c r="C90" s="14" t="n"/>
      <c r="D90" s="14" t="n"/>
      <c r="E90" s="14" t="n"/>
      <c r="F90" s="14" t="n"/>
      <c r="G90" s="14" t="n"/>
      <c r="H90" s="14" t="n"/>
      <c r="I90" s="14" t="n"/>
      <c r="J90" s="14" t="n"/>
      <c r="K90" s="14" t="n"/>
      <c r="L90" s="14" t="n"/>
      <c r="M90" s="26" t="n"/>
      <c r="N90" s="14" t="n"/>
      <c r="O90" s="27">
        <f>IF($A90="","",IF(MAXIFS('点検記録'!$A$5:$A$504,'点検記録'!$C$5:$C$504,$A90)=0,"",MAXIFS('点検記録'!$A$5:$A$504,'点検記録'!$C$5:$C$504,$A90)))</f>
        <v/>
      </c>
      <c r="P90" s="27">
        <f>IF($A90="","",IF($O90="","",SWITCH($N90,"毎日",$O90+1,"毎週",$O90+7,"毎月",EDATE($O90,1),"四半期",EDATE($O90,3),"毎年",EDATE($O90,12),"必要時","必要時","")))</f>
        <v/>
      </c>
      <c r="Q90" s="14" t="n"/>
      <c r="R90" s="14" t="n"/>
      <c r="S90" s="14" t="n"/>
      <c r="T90" s="14" t="n"/>
    </row>
    <row r="91" ht="20" customHeight="1">
      <c r="A91" s="14" t="n"/>
      <c r="B91" s="14" t="n"/>
      <c r="C91" s="14" t="n"/>
      <c r="D91" s="14" t="n"/>
      <c r="E91" s="14" t="n"/>
      <c r="F91" s="14" t="n"/>
      <c r="G91" s="14" t="n"/>
      <c r="H91" s="14" t="n"/>
      <c r="I91" s="14" t="n"/>
      <c r="J91" s="14" t="n"/>
      <c r="K91" s="14" t="n"/>
      <c r="L91" s="14" t="n"/>
      <c r="M91" s="26" t="n"/>
      <c r="N91" s="14" t="n"/>
      <c r="O91" s="27">
        <f>IF($A91="","",IF(MAXIFS('点検記録'!$A$5:$A$504,'点検記録'!$C$5:$C$504,$A91)=0,"",MAXIFS('点検記録'!$A$5:$A$504,'点検記録'!$C$5:$C$504,$A91)))</f>
        <v/>
      </c>
      <c r="P91" s="27">
        <f>IF($A91="","",IF($O91="","",SWITCH($N91,"毎日",$O91+1,"毎週",$O91+7,"毎月",EDATE($O91,1),"四半期",EDATE($O91,3),"毎年",EDATE($O91,12),"必要時","必要時","")))</f>
        <v/>
      </c>
      <c r="Q91" s="14" t="n"/>
      <c r="R91" s="14" t="n"/>
      <c r="S91" s="14" t="n"/>
      <c r="T91" s="14" t="n"/>
    </row>
    <row r="92" ht="20" customHeight="1">
      <c r="A92" s="14" t="n"/>
      <c r="B92" s="14" t="n"/>
      <c r="C92" s="14" t="n"/>
      <c r="D92" s="14" t="n"/>
      <c r="E92" s="14" t="n"/>
      <c r="F92" s="14" t="n"/>
      <c r="G92" s="14" t="n"/>
      <c r="H92" s="14" t="n"/>
      <c r="I92" s="14" t="n"/>
      <c r="J92" s="14" t="n"/>
      <c r="K92" s="14" t="n"/>
      <c r="L92" s="14" t="n"/>
      <c r="M92" s="26" t="n"/>
      <c r="N92" s="14" t="n"/>
      <c r="O92" s="27">
        <f>IF($A92="","",IF(MAXIFS('点検記録'!$A$5:$A$504,'点検記録'!$C$5:$C$504,$A92)=0,"",MAXIFS('点検記録'!$A$5:$A$504,'点検記録'!$C$5:$C$504,$A92)))</f>
        <v/>
      </c>
      <c r="P92" s="27">
        <f>IF($A92="","",IF($O92="","",SWITCH($N92,"毎日",$O92+1,"毎週",$O92+7,"毎月",EDATE($O92,1),"四半期",EDATE($O92,3),"毎年",EDATE($O92,12),"必要時","必要時","")))</f>
        <v/>
      </c>
      <c r="Q92" s="14" t="n"/>
      <c r="R92" s="14" t="n"/>
      <c r="S92" s="14" t="n"/>
      <c r="T92" s="14" t="n"/>
    </row>
    <row r="93" ht="20" customHeight="1">
      <c r="A93" s="14" t="n"/>
      <c r="B93" s="14" t="n"/>
      <c r="C93" s="14" t="n"/>
      <c r="D93" s="14" t="n"/>
      <c r="E93" s="14" t="n"/>
      <c r="F93" s="14" t="n"/>
      <c r="G93" s="14" t="n"/>
      <c r="H93" s="14" t="n"/>
      <c r="I93" s="14" t="n"/>
      <c r="J93" s="14" t="n"/>
      <c r="K93" s="14" t="n"/>
      <c r="L93" s="14" t="n"/>
      <c r="M93" s="26" t="n"/>
      <c r="N93" s="14" t="n"/>
      <c r="O93" s="27">
        <f>IF($A93="","",IF(MAXIFS('点検記録'!$A$5:$A$504,'点検記録'!$C$5:$C$504,$A93)=0,"",MAXIFS('点検記録'!$A$5:$A$504,'点検記録'!$C$5:$C$504,$A93)))</f>
        <v/>
      </c>
      <c r="P93" s="27">
        <f>IF($A93="","",IF($O93="","",SWITCH($N93,"毎日",$O93+1,"毎週",$O93+7,"毎月",EDATE($O93,1),"四半期",EDATE($O93,3),"毎年",EDATE($O93,12),"必要時","必要時","")))</f>
        <v/>
      </c>
      <c r="Q93" s="14" t="n"/>
      <c r="R93" s="14" t="n"/>
      <c r="S93" s="14" t="n"/>
      <c r="T93" s="14" t="n"/>
    </row>
    <row r="94" ht="20" customHeight="1">
      <c r="A94" s="14" t="n"/>
      <c r="B94" s="14" t="n"/>
      <c r="C94" s="14" t="n"/>
      <c r="D94" s="14" t="n"/>
      <c r="E94" s="14" t="n"/>
      <c r="F94" s="14" t="n"/>
      <c r="G94" s="14" t="n"/>
      <c r="H94" s="14" t="n"/>
      <c r="I94" s="14" t="n"/>
      <c r="J94" s="14" t="n"/>
      <c r="K94" s="14" t="n"/>
      <c r="L94" s="14" t="n"/>
      <c r="M94" s="26" t="n"/>
      <c r="N94" s="14" t="n"/>
      <c r="O94" s="27">
        <f>IF($A94="","",IF(MAXIFS('点検記録'!$A$5:$A$504,'点検記録'!$C$5:$C$504,$A94)=0,"",MAXIFS('点検記録'!$A$5:$A$504,'点検記録'!$C$5:$C$504,$A94)))</f>
        <v/>
      </c>
      <c r="P94" s="27">
        <f>IF($A94="","",IF($O94="","",SWITCH($N94,"毎日",$O94+1,"毎週",$O94+7,"毎月",EDATE($O94,1),"四半期",EDATE($O94,3),"毎年",EDATE($O94,12),"必要時","必要時","")))</f>
        <v/>
      </c>
      <c r="Q94" s="14" t="n"/>
      <c r="R94" s="14" t="n"/>
      <c r="S94" s="14" t="n"/>
      <c r="T94" s="14" t="n"/>
    </row>
    <row r="95" ht="20" customHeight="1">
      <c r="A95" s="14" t="n"/>
      <c r="B95" s="14" t="n"/>
      <c r="C95" s="14" t="n"/>
      <c r="D95" s="14" t="n"/>
      <c r="E95" s="14" t="n"/>
      <c r="F95" s="14" t="n"/>
      <c r="G95" s="14" t="n"/>
      <c r="H95" s="14" t="n"/>
      <c r="I95" s="14" t="n"/>
      <c r="J95" s="14" t="n"/>
      <c r="K95" s="14" t="n"/>
      <c r="L95" s="14" t="n"/>
      <c r="M95" s="26" t="n"/>
      <c r="N95" s="14" t="n"/>
      <c r="O95" s="27">
        <f>IF($A95="","",IF(MAXIFS('点検記録'!$A$5:$A$504,'点検記録'!$C$5:$C$504,$A95)=0,"",MAXIFS('点検記録'!$A$5:$A$504,'点検記録'!$C$5:$C$504,$A95)))</f>
        <v/>
      </c>
      <c r="P95" s="27">
        <f>IF($A95="","",IF($O95="","",SWITCH($N95,"毎日",$O95+1,"毎週",$O95+7,"毎月",EDATE($O95,1),"四半期",EDATE($O95,3),"毎年",EDATE($O95,12),"必要時","必要時","")))</f>
        <v/>
      </c>
      <c r="Q95" s="14" t="n"/>
      <c r="R95" s="14" t="n"/>
      <c r="S95" s="14" t="n"/>
      <c r="T95" s="14" t="n"/>
    </row>
    <row r="96" ht="20" customHeight="1">
      <c r="A96" s="14" t="n"/>
      <c r="B96" s="14" t="n"/>
      <c r="C96" s="14" t="n"/>
      <c r="D96" s="14" t="n"/>
      <c r="E96" s="14" t="n"/>
      <c r="F96" s="14" t="n"/>
      <c r="G96" s="14" t="n"/>
      <c r="H96" s="14" t="n"/>
      <c r="I96" s="14" t="n"/>
      <c r="J96" s="14" t="n"/>
      <c r="K96" s="14" t="n"/>
      <c r="L96" s="14" t="n"/>
      <c r="M96" s="26" t="n"/>
      <c r="N96" s="14" t="n"/>
      <c r="O96" s="27">
        <f>IF($A96="","",IF(MAXIFS('点検記録'!$A$5:$A$504,'点検記録'!$C$5:$C$504,$A96)=0,"",MAXIFS('点検記録'!$A$5:$A$504,'点検記録'!$C$5:$C$504,$A96)))</f>
        <v/>
      </c>
      <c r="P96" s="27">
        <f>IF($A96="","",IF($O96="","",SWITCH($N96,"毎日",$O96+1,"毎週",$O96+7,"毎月",EDATE($O96,1),"四半期",EDATE($O96,3),"毎年",EDATE($O96,12),"必要時","必要時","")))</f>
        <v/>
      </c>
      <c r="Q96" s="14" t="n"/>
      <c r="R96" s="14" t="n"/>
      <c r="S96" s="14" t="n"/>
      <c r="T96" s="14" t="n"/>
    </row>
    <row r="97" ht="20" customHeight="1">
      <c r="A97" s="14" t="n"/>
      <c r="B97" s="14" t="n"/>
      <c r="C97" s="14" t="n"/>
      <c r="D97" s="14" t="n"/>
      <c r="E97" s="14" t="n"/>
      <c r="F97" s="14" t="n"/>
      <c r="G97" s="14" t="n"/>
      <c r="H97" s="14" t="n"/>
      <c r="I97" s="14" t="n"/>
      <c r="J97" s="14" t="n"/>
      <c r="K97" s="14" t="n"/>
      <c r="L97" s="14" t="n"/>
      <c r="M97" s="26" t="n"/>
      <c r="N97" s="14" t="n"/>
      <c r="O97" s="27">
        <f>IF($A97="","",IF(MAXIFS('点検記録'!$A$5:$A$504,'点検記録'!$C$5:$C$504,$A97)=0,"",MAXIFS('点検記録'!$A$5:$A$504,'点検記録'!$C$5:$C$504,$A97)))</f>
        <v/>
      </c>
      <c r="P97" s="27">
        <f>IF($A97="","",IF($O97="","",SWITCH($N97,"毎日",$O97+1,"毎週",$O97+7,"毎月",EDATE($O97,1),"四半期",EDATE($O97,3),"毎年",EDATE($O97,12),"必要時","必要時","")))</f>
        <v/>
      </c>
      <c r="Q97" s="14" t="n"/>
      <c r="R97" s="14" t="n"/>
      <c r="S97" s="14" t="n"/>
      <c r="T97" s="14" t="n"/>
    </row>
    <row r="98" ht="20" customHeight="1">
      <c r="A98" s="14" t="n"/>
      <c r="B98" s="14" t="n"/>
      <c r="C98" s="14" t="n"/>
      <c r="D98" s="14" t="n"/>
      <c r="E98" s="14" t="n"/>
      <c r="F98" s="14" t="n"/>
      <c r="G98" s="14" t="n"/>
      <c r="H98" s="14" t="n"/>
      <c r="I98" s="14" t="n"/>
      <c r="J98" s="14" t="n"/>
      <c r="K98" s="14" t="n"/>
      <c r="L98" s="14" t="n"/>
      <c r="M98" s="26" t="n"/>
      <c r="N98" s="14" t="n"/>
      <c r="O98" s="27">
        <f>IF($A98="","",IF(MAXIFS('点検記録'!$A$5:$A$504,'点検記録'!$C$5:$C$504,$A98)=0,"",MAXIFS('点検記録'!$A$5:$A$504,'点検記録'!$C$5:$C$504,$A98)))</f>
        <v/>
      </c>
      <c r="P98" s="27">
        <f>IF($A98="","",IF($O98="","",SWITCH($N98,"毎日",$O98+1,"毎週",$O98+7,"毎月",EDATE($O98,1),"四半期",EDATE($O98,3),"毎年",EDATE($O98,12),"必要時","必要時","")))</f>
        <v/>
      </c>
      <c r="Q98" s="14" t="n"/>
      <c r="R98" s="14" t="n"/>
      <c r="S98" s="14" t="n"/>
      <c r="T98" s="14" t="n"/>
    </row>
    <row r="99" ht="20" customHeight="1">
      <c r="A99" s="14" t="n"/>
      <c r="B99" s="14" t="n"/>
      <c r="C99" s="14" t="n"/>
      <c r="D99" s="14" t="n"/>
      <c r="E99" s="14" t="n"/>
      <c r="F99" s="14" t="n"/>
      <c r="G99" s="14" t="n"/>
      <c r="H99" s="14" t="n"/>
      <c r="I99" s="14" t="n"/>
      <c r="J99" s="14" t="n"/>
      <c r="K99" s="14" t="n"/>
      <c r="L99" s="14" t="n"/>
      <c r="M99" s="26" t="n"/>
      <c r="N99" s="14" t="n"/>
      <c r="O99" s="27">
        <f>IF($A99="","",IF(MAXIFS('点検記録'!$A$5:$A$504,'点検記録'!$C$5:$C$504,$A99)=0,"",MAXIFS('点検記録'!$A$5:$A$504,'点検記録'!$C$5:$C$504,$A99)))</f>
        <v/>
      </c>
      <c r="P99" s="27">
        <f>IF($A99="","",IF($O99="","",SWITCH($N99,"毎日",$O99+1,"毎週",$O99+7,"毎月",EDATE($O99,1),"四半期",EDATE($O99,3),"毎年",EDATE($O99,12),"必要時","必要時","")))</f>
        <v/>
      </c>
      <c r="Q99" s="14" t="n"/>
      <c r="R99" s="14" t="n"/>
      <c r="S99" s="14" t="n"/>
      <c r="T99" s="14" t="n"/>
    </row>
    <row r="100" ht="20" customHeight="1">
      <c r="A100" s="14" t="n"/>
      <c r="B100" s="14" t="n"/>
      <c r="C100" s="14" t="n"/>
      <c r="D100" s="14" t="n"/>
      <c r="E100" s="14" t="n"/>
      <c r="F100" s="14" t="n"/>
      <c r="G100" s="14" t="n"/>
      <c r="H100" s="14" t="n"/>
      <c r="I100" s="14" t="n"/>
      <c r="J100" s="14" t="n"/>
      <c r="K100" s="14" t="n"/>
      <c r="L100" s="14" t="n"/>
      <c r="M100" s="26" t="n"/>
      <c r="N100" s="14" t="n"/>
      <c r="O100" s="27">
        <f>IF($A100="","",IF(MAXIFS('点検記録'!$A$5:$A$504,'点検記録'!$C$5:$C$504,$A100)=0,"",MAXIFS('点検記録'!$A$5:$A$504,'点検記録'!$C$5:$C$504,$A100)))</f>
        <v/>
      </c>
      <c r="P100" s="27">
        <f>IF($A100="","",IF($O100="","",SWITCH($N100,"毎日",$O100+1,"毎週",$O100+7,"毎月",EDATE($O100,1),"四半期",EDATE($O100,3),"毎年",EDATE($O100,12),"必要時","必要時","")))</f>
        <v/>
      </c>
      <c r="Q100" s="14" t="n"/>
      <c r="R100" s="14" t="n"/>
      <c r="S100" s="14" t="n"/>
      <c r="T100" s="14" t="n"/>
    </row>
    <row r="101" ht="20" customHeight="1">
      <c r="A101" s="14" t="n"/>
      <c r="B101" s="14" t="n"/>
      <c r="C101" s="14" t="n"/>
      <c r="D101" s="14" t="n"/>
      <c r="E101" s="14" t="n"/>
      <c r="F101" s="14" t="n"/>
      <c r="G101" s="14" t="n"/>
      <c r="H101" s="14" t="n"/>
      <c r="I101" s="14" t="n"/>
      <c r="J101" s="14" t="n"/>
      <c r="K101" s="14" t="n"/>
      <c r="L101" s="14" t="n"/>
      <c r="M101" s="26" t="n"/>
      <c r="N101" s="14" t="n"/>
      <c r="O101" s="27">
        <f>IF($A101="","",IF(MAXIFS('点検記録'!$A$5:$A$504,'点検記録'!$C$5:$C$504,$A101)=0,"",MAXIFS('点検記録'!$A$5:$A$504,'点検記録'!$C$5:$C$504,$A101)))</f>
        <v/>
      </c>
      <c r="P101" s="27">
        <f>IF($A101="","",IF($O101="","",SWITCH($N101,"毎日",$O101+1,"毎週",$O101+7,"毎月",EDATE($O101,1),"四半期",EDATE($O101,3),"毎年",EDATE($O101,12),"必要時","必要時","")))</f>
        <v/>
      </c>
      <c r="Q101" s="14" t="n"/>
      <c r="R101" s="14" t="n"/>
      <c r="S101" s="14" t="n"/>
      <c r="T101" s="14" t="n"/>
    </row>
    <row r="102" ht="20" customHeight="1">
      <c r="A102" s="14" t="n"/>
      <c r="B102" s="14" t="n"/>
      <c r="C102" s="14" t="n"/>
      <c r="D102" s="14" t="n"/>
      <c r="E102" s="14" t="n"/>
      <c r="F102" s="14" t="n"/>
      <c r="G102" s="14" t="n"/>
      <c r="H102" s="14" t="n"/>
      <c r="I102" s="14" t="n"/>
      <c r="J102" s="14" t="n"/>
      <c r="K102" s="14" t="n"/>
      <c r="L102" s="14" t="n"/>
      <c r="M102" s="26" t="n"/>
      <c r="N102" s="14" t="n"/>
      <c r="O102" s="27">
        <f>IF($A102="","",IF(MAXIFS('点検記録'!$A$5:$A$504,'点検記録'!$C$5:$C$504,$A102)=0,"",MAXIFS('点検記録'!$A$5:$A$504,'点検記録'!$C$5:$C$504,$A102)))</f>
        <v/>
      </c>
      <c r="P102" s="27">
        <f>IF($A102="","",IF($O102="","",SWITCH($N102,"毎日",$O102+1,"毎週",$O102+7,"毎月",EDATE($O102,1),"四半期",EDATE($O102,3),"毎年",EDATE($O102,12),"必要時","必要時","")))</f>
        <v/>
      </c>
      <c r="Q102" s="14" t="n"/>
      <c r="R102" s="14" t="n"/>
      <c r="S102" s="14" t="n"/>
      <c r="T102" s="14" t="n"/>
    </row>
    <row r="103" ht="20" customHeight="1">
      <c r="A103" s="14" t="n"/>
      <c r="B103" s="14" t="n"/>
      <c r="C103" s="14" t="n"/>
      <c r="D103" s="14" t="n"/>
      <c r="E103" s="14" t="n"/>
      <c r="F103" s="14" t="n"/>
      <c r="G103" s="14" t="n"/>
      <c r="H103" s="14" t="n"/>
      <c r="I103" s="14" t="n"/>
      <c r="J103" s="14" t="n"/>
      <c r="K103" s="14" t="n"/>
      <c r="L103" s="14" t="n"/>
      <c r="M103" s="26" t="n"/>
      <c r="N103" s="14" t="n"/>
      <c r="O103" s="27">
        <f>IF($A103="","",IF(MAXIFS('点検記録'!$A$5:$A$504,'点検記録'!$C$5:$C$504,$A103)=0,"",MAXIFS('点検記録'!$A$5:$A$504,'点検記録'!$C$5:$C$504,$A103)))</f>
        <v/>
      </c>
      <c r="P103" s="27">
        <f>IF($A103="","",IF($O103="","",SWITCH($N103,"毎日",$O103+1,"毎週",$O103+7,"毎月",EDATE($O103,1),"四半期",EDATE($O103,3),"毎年",EDATE($O103,12),"必要時","必要時","")))</f>
        <v/>
      </c>
      <c r="Q103" s="14" t="n"/>
      <c r="R103" s="14" t="n"/>
      <c r="S103" s="14" t="n"/>
      <c r="T103" s="14" t="n"/>
    </row>
    <row r="104" ht="20" customHeight="1">
      <c r="A104" s="14" t="n"/>
      <c r="B104" s="14" t="n"/>
      <c r="C104" s="14" t="n"/>
      <c r="D104" s="14" t="n"/>
      <c r="E104" s="14" t="n"/>
      <c r="F104" s="14" t="n"/>
      <c r="G104" s="14" t="n"/>
      <c r="H104" s="14" t="n"/>
      <c r="I104" s="14" t="n"/>
      <c r="J104" s="14" t="n"/>
      <c r="K104" s="14" t="n"/>
      <c r="L104" s="14" t="n"/>
      <c r="M104" s="26" t="n"/>
      <c r="N104" s="14" t="n"/>
      <c r="O104" s="27">
        <f>IF($A104="","",IF(MAXIFS('点検記録'!$A$5:$A$504,'点検記録'!$C$5:$C$504,$A104)=0,"",MAXIFS('点検記録'!$A$5:$A$504,'点検記録'!$C$5:$C$504,$A104)))</f>
        <v/>
      </c>
      <c r="P104" s="27">
        <f>IF($A104="","",IF($O104="","",SWITCH($N104,"毎日",$O104+1,"毎週",$O104+7,"毎月",EDATE($O104,1),"四半期",EDATE($O104,3),"毎年",EDATE($O104,12),"必要時","必要時","")))</f>
        <v/>
      </c>
      <c r="Q104" s="14" t="n"/>
      <c r="R104" s="14" t="n"/>
      <c r="S104" s="14" t="n"/>
      <c r="T104" s="14" t="n"/>
    </row>
    <row r="105" ht="20" customHeight="1">
      <c r="A105" s="14" t="n"/>
      <c r="B105" s="14" t="n"/>
      <c r="C105" s="14" t="n"/>
      <c r="D105" s="14" t="n"/>
      <c r="E105" s="14" t="n"/>
      <c r="F105" s="14" t="n"/>
      <c r="G105" s="14" t="n"/>
      <c r="H105" s="14" t="n"/>
      <c r="I105" s="14" t="n"/>
      <c r="J105" s="14" t="n"/>
      <c r="K105" s="14" t="n"/>
      <c r="L105" s="14" t="n"/>
      <c r="M105" s="26" t="n"/>
      <c r="N105" s="14" t="n"/>
      <c r="O105" s="27">
        <f>IF($A105="","",IF(MAXIFS('点検記録'!$A$5:$A$504,'点検記録'!$C$5:$C$504,$A105)=0,"",MAXIFS('点検記録'!$A$5:$A$504,'点検記録'!$C$5:$C$504,$A105)))</f>
        <v/>
      </c>
      <c r="P105" s="27">
        <f>IF($A105="","",IF($O105="","",SWITCH($N105,"毎日",$O105+1,"毎週",$O105+7,"毎月",EDATE($O105,1),"四半期",EDATE($O105,3),"毎年",EDATE($O105,12),"必要時","必要時","")))</f>
        <v/>
      </c>
      <c r="Q105" s="14" t="n"/>
      <c r="R105" s="14" t="n"/>
      <c r="S105" s="14" t="n"/>
      <c r="T105" s="14" t="n"/>
    </row>
    <row r="106" ht="20" customHeight="1">
      <c r="A106" s="14" t="n"/>
      <c r="B106" s="14" t="n"/>
      <c r="C106" s="14" t="n"/>
      <c r="D106" s="14" t="n"/>
      <c r="E106" s="14" t="n"/>
      <c r="F106" s="14" t="n"/>
      <c r="G106" s="14" t="n"/>
      <c r="H106" s="14" t="n"/>
      <c r="I106" s="14" t="n"/>
      <c r="J106" s="14" t="n"/>
      <c r="K106" s="14" t="n"/>
      <c r="L106" s="14" t="n"/>
      <c r="M106" s="26" t="n"/>
      <c r="N106" s="14" t="n"/>
      <c r="O106" s="27">
        <f>IF($A106="","",IF(MAXIFS('点検記録'!$A$5:$A$504,'点検記録'!$C$5:$C$504,$A106)=0,"",MAXIFS('点検記録'!$A$5:$A$504,'点検記録'!$C$5:$C$504,$A106)))</f>
        <v/>
      </c>
      <c r="P106" s="27">
        <f>IF($A106="","",IF($O106="","",SWITCH($N106,"毎日",$O106+1,"毎週",$O106+7,"毎月",EDATE($O106,1),"四半期",EDATE($O106,3),"毎年",EDATE($O106,12),"必要時","必要時","")))</f>
        <v/>
      </c>
      <c r="Q106" s="14" t="n"/>
      <c r="R106" s="14" t="n"/>
      <c r="S106" s="14" t="n"/>
      <c r="T106" s="14" t="n"/>
    </row>
    <row r="107" ht="20" customHeight="1">
      <c r="A107" s="14" t="n"/>
      <c r="B107" s="14" t="n"/>
      <c r="C107" s="14" t="n"/>
      <c r="D107" s="14" t="n"/>
      <c r="E107" s="14" t="n"/>
      <c r="F107" s="14" t="n"/>
      <c r="G107" s="14" t="n"/>
      <c r="H107" s="14" t="n"/>
      <c r="I107" s="14" t="n"/>
      <c r="J107" s="14" t="n"/>
      <c r="K107" s="14" t="n"/>
      <c r="L107" s="14" t="n"/>
      <c r="M107" s="26" t="n"/>
      <c r="N107" s="14" t="n"/>
      <c r="O107" s="27">
        <f>IF($A107="","",IF(MAXIFS('点検記録'!$A$5:$A$504,'点検記録'!$C$5:$C$504,$A107)=0,"",MAXIFS('点検記録'!$A$5:$A$504,'点検記録'!$C$5:$C$504,$A107)))</f>
        <v/>
      </c>
      <c r="P107" s="27">
        <f>IF($A107="","",IF($O107="","",SWITCH($N107,"毎日",$O107+1,"毎週",$O107+7,"毎月",EDATE($O107,1),"四半期",EDATE($O107,3),"毎年",EDATE($O107,12),"必要時","必要時","")))</f>
        <v/>
      </c>
      <c r="Q107" s="14" t="n"/>
      <c r="R107" s="14" t="n"/>
      <c r="S107" s="14" t="n"/>
      <c r="T107" s="14" t="n"/>
    </row>
    <row r="108" ht="20" customHeight="1">
      <c r="A108" s="14" t="n"/>
      <c r="B108" s="14" t="n"/>
      <c r="C108" s="14" t="n"/>
      <c r="D108" s="14" t="n"/>
      <c r="E108" s="14" t="n"/>
      <c r="F108" s="14" t="n"/>
      <c r="G108" s="14" t="n"/>
      <c r="H108" s="14" t="n"/>
      <c r="I108" s="14" t="n"/>
      <c r="J108" s="14" t="n"/>
      <c r="K108" s="14" t="n"/>
      <c r="L108" s="14" t="n"/>
      <c r="M108" s="26" t="n"/>
      <c r="N108" s="14" t="n"/>
      <c r="O108" s="27">
        <f>IF($A108="","",IF(MAXIFS('点検記録'!$A$5:$A$504,'点検記録'!$C$5:$C$504,$A108)=0,"",MAXIFS('点検記録'!$A$5:$A$504,'点検記録'!$C$5:$C$504,$A108)))</f>
        <v/>
      </c>
      <c r="P108" s="27">
        <f>IF($A108="","",IF($O108="","",SWITCH($N108,"毎日",$O108+1,"毎週",$O108+7,"毎月",EDATE($O108,1),"四半期",EDATE($O108,3),"毎年",EDATE($O108,12),"必要時","必要時","")))</f>
        <v/>
      </c>
      <c r="Q108" s="14" t="n"/>
      <c r="R108" s="14" t="n"/>
      <c r="S108" s="14" t="n"/>
      <c r="T108" s="14" t="n"/>
    </row>
    <row r="109" ht="20" customHeight="1">
      <c r="A109" s="14" t="n"/>
      <c r="B109" s="14" t="n"/>
      <c r="C109" s="14" t="n"/>
      <c r="D109" s="14" t="n"/>
      <c r="E109" s="14" t="n"/>
      <c r="F109" s="14" t="n"/>
      <c r="G109" s="14" t="n"/>
      <c r="H109" s="14" t="n"/>
      <c r="I109" s="14" t="n"/>
      <c r="J109" s="14" t="n"/>
      <c r="K109" s="14" t="n"/>
      <c r="L109" s="14" t="n"/>
      <c r="M109" s="26" t="n"/>
      <c r="N109" s="14" t="n"/>
      <c r="O109" s="27">
        <f>IF($A109="","",IF(MAXIFS('点検記録'!$A$5:$A$504,'点検記録'!$C$5:$C$504,$A109)=0,"",MAXIFS('点検記録'!$A$5:$A$504,'点検記録'!$C$5:$C$504,$A109)))</f>
        <v/>
      </c>
      <c r="P109" s="27">
        <f>IF($A109="","",IF($O109="","",SWITCH($N109,"毎日",$O109+1,"毎週",$O109+7,"毎月",EDATE($O109,1),"四半期",EDATE($O109,3),"毎年",EDATE($O109,12),"必要時","必要時","")))</f>
        <v/>
      </c>
      <c r="Q109" s="14" t="n"/>
      <c r="R109" s="14" t="n"/>
      <c r="S109" s="14" t="n"/>
      <c r="T109" s="14" t="n"/>
    </row>
    <row r="110" ht="20" customHeight="1">
      <c r="A110" s="14" t="n"/>
      <c r="B110" s="14" t="n"/>
      <c r="C110" s="14" t="n"/>
      <c r="D110" s="14" t="n"/>
      <c r="E110" s="14" t="n"/>
      <c r="F110" s="14" t="n"/>
      <c r="G110" s="14" t="n"/>
      <c r="H110" s="14" t="n"/>
      <c r="I110" s="14" t="n"/>
      <c r="J110" s="14" t="n"/>
      <c r="K110" s="14" t="n"/>
      <c r="L110" s="14" t="n"/>
      <c r="M110" s="26" t="n"/>
      <c r="N110" s="14" t="n"/>
      <c r="O110" s="27">
        <f>IF($A110="","",IF(MAXIFS('点検記録'!$A$5:$A$504,'点検記録'!$C$5:$C$504,$A110)=0,"",MAXIFS('点検記録'!$A$5:$A$504,'点検記録'!$C$5:$C$504,$A110)))</f>
        <v/>
      </c>
      <c r="P110" s="27">
        <f>IF($A110="","",IF($O110="","",SWITCH($N110,"毎日",$O110+1,"毎週",$O110+7,"毎月",EDATE($O110,1),"四半期",EDATE($O110,3),"毎年",EDATE($O110,12),"必要時","必要時","")))</f>
        <v/>
      </c>
      <c r="Q110" s="14" t="n"/>
      <c r="R110" s="14" t="n"/>
      <c r="S110" s="14" t="n"/>
      <c r="T110" s="14" t="n"/>
    </row>
    <row r="111" ht="20" customHeight="1">
      <c r="A111" s="14" t="n"/>
      <c r="B111" s="14" t="n"/>
      <c r="C111" s="14" t="n"/>
      <c r="D111" s="14" t="n"/>
      <c r="E111" s="14" t="n"/>
      <c r="F111" s="14" t="n"/>
      <c r="G111" s="14" t="n"/>
      <c r="H111" s="14" t="n"/>
      <c r="I111" s="14" t="n"/>
      <c r="J111" s="14" t="n"/>
      <c r="K111" s="14" t="n"/>
      <c r="L111" s="14" t="n"/>
      <c r="M111" s="26" t="n"/>
      <c r="N111" s="14" t="n"/>
      <c r="O111" s="27">
        <f>IF($A111="","",IF(MAXIFS('点検記録'!$A$5:$A$504,'点検記録'!$C$5:$C$504,$A111)=0,"",MAXIFS('点検記録'!$A$5:$A$504,'点検記録'!$C$5:$C$504,$A111)))</f>
        <v/>
      </c>
      <c r="P111" s="27">
        <f>IF($A111="","",IF($O111="","",SWITCH($N111,"毎日",$O111+1,"毎週",$O111+7,"毎月",EDATE($O111,1),"四半期",EDATE($O111,3),"毎年",EDATE($O111,12),"必要時","必要時","")))</f>
        <v/>
      </c>
      <c r="Q111" s="14" t="n"/>
      <c r="R111" s="14" t="n"/>
      <c r="S111" s="14" t="n"/>
      <c r="T111" s="14" t="n"/>
    </row>
    <row r="112" ht="20" customHeight="1">
      <c r="A112" s="14" t="n"/>
      <c r="B112" s="14" t="n"/>
      <c r="C112" s="14" t="n"/>
      <c r="D112" s="14" t="n"/>
      <c r="E112" s="14" t="n"/>
      <c r="F112" s="14" t="n"/>
      <c r="G112" s="14" t="n"/>
      <c r="H112" s="14" t="n"/>
      <c r="I112" s="14" t="n"/>
      <c r="J112" s="14" t="n"/>
      <c r="K112" s="14" t="n"/>
      <c r="L112" s="14" t="n"/>
      <c r="M112" s="26" t="n"/>
      <c r="N112" s="14" t="n"/>
      <c r="O112" s="27">
        <f>IF($A112="","",IF(MAXIFS('点検記録'!$A$5:$A$504,'点検記録'!$C$5:$C$504,$A112)=0,"",MAXIFS('点検記録'!$A$5:$A$504,'点検記録'!$C$5:$C$504,$A112)))</f>
        <v/>
      </c>
      <c r="P112" s="27">
        <f>IF($A112="","",IF($O112="","",SWITCH($N112,"毎日",$O112+1,"毎週",$O112+7,"毎月",EDATE($O112,1),"四半期",EDATE($O112,3),"毎年",EDATE($O112,12),"必要時","必要時","")))</f>
        <v/>
      </c>
      <c r="Q112" s="14" t="n"/>
      <c r="R112" s="14" t="n"/>
      <c r="S112" s="14" t="n"/>
      <c r="T112" s="14" t="n"/>
    </row>
    <row r="113" ht="20" customHeight="1">
      <c r="A113" s="14" t="n"/>
      <c r="B113" s="14" t="n"/>
      <c r="C113" s="14" t="n"/>
      <c r="D113" s="14" t="n"/>
      <c r="E113" s="14" t="n"/>
      <c r="F113" s="14" t="n"/>
      <c r="G113" s="14" t="n"/>
      <c r="H113" s="14" t="n"/>
      <c r="I113" s="14" t="n"/>
      <c r="J113" s="14" t="n"/>
      <c r="K113" s="14" t="n"/>
      <c r="L113" s="14" t="n"/>
      <c r="M113" s="26" t="n"/>
      <c r="N113" s="14" t="n"/>
      <c r="O113" s="27">
        <f>IF($A113="","",IF(MAXIFS('点検記録'!$A$5:$A$504,'点検記録'!$C$5:$C$504,$A113)=0,"",MAXIFS('点検記録'!$A$5:$A$504,'点検記録'!$C$5:$C$504,$A113)))</f>
        <v/>
      </c>
      <c r="P113" s="27">
        <f>IF($A113="","",IF($O113="","",SWITCH($N113,"毎日",$O113+1,"毎週",$O113+7,"毎月",EDATE($O113,1),"四半期",EDATE($O113,3),"毎年",EDATE($O113,12),"必要時","必要時","")))</f>
        <v/>
      </c>
      <c r="Q113" s="14" t="n"/>
      <c r="R113" s="14" t="n"/>
      <c r="S113" s="14" t="n"/>
      <c r="T113" s="14" t="n"/>
    </row>
    <row r="114" ht="20" customHeight="1">
      <c r="A114" s="14" t="n"/>
      <c r="B114" s="14" t="n"/>
      <c r="C114" s="14" t="n"/>
      <c r="D114" s="14" t="n"/>
      <c r="E114" s="14" t="n"/>
      <c r="F114" s="14" t="n"/>
      <c r="G114" s="14" t="n"/>
      <c r="H114" s="14" t="n"/>
      <c r="I114" s="14" t="n"/>
      <c r="J114" s="14" t="n"/>
      <c r="K114" s="14" t="n"/>
      <c r="L114" s="14" t="n"/>
      <c r="M114" s="26" t="n"/>
      <c r="N114" s="14" t="n"/>
      <c r="O114" s="27">
        <f>IF($A114="","",IF(MAXIFS('点検記録'!$A$5:$A$504,'点検記録'!$C$5:$C$504,$A114)=0,"",MAXIFS('点検記録'!$A$5:$A$504,'点検記録'!$C$5:$C$504,$A114)))</f>
        <v/>
      </c>
      <c r="P114" s="27">
        <f>IF($A114="","",IF($O114="","",SWITCH($N114,"毎日",$O114+1,"毎週",$O114+7,"毎月",EDATE($O114,1),"四半期",EDATE($O114,3),"毎年",EDATE($O114,12),"必要時","必要時","")))</f>
        <v/>
      </c>
      <c r="Q114" s="14" t="n"/>
      <c r="R114" s="14" t="n"/>
      <c r="S114" s="14" t="n"/>
      <c r="T114" s="14" t="n"/>
    </row>
    <row r="115" ht="20" customHeight="1">
      <c r="A115" s="14" t="n"/>
      <c r="B115" s="14" t="n"/>
      <c r="C115" s="14" t="n"/>
      <c r="D115" s="14" t="n"/>
      <c r="E115" s="14" t="n"/>
      <c r="F115" s="14" t="n"/>
      <c r="G115" s="14" t="n"/>
      <c r="H115" s="14" t="n"/>
      <c r="I115" s="14" t="n"/>
      <c r="J115" s="14" t="n"/>
      <c r="K115" s="14" t="n"/>
      <c r="L115" s="14" t="n"/>
      <c r="M115" s="26" t="n"/>
      <c r="N115" s="14" t="n"/>
      <c r="O115" s="27">
        <f>IF($A115="","",IF(MAXIFS('点検記録'!$A$5:$A$504,'点検記録'!$C$5:$C$504,$A115)=0,"",MAXIFS('点検記録'!$A$5:$A$504,'点検記録'!$C$5:$C$504,$A115)))</f>
        <v/>
      </c>
      <c r="P115" s="27">
        <f>IF($A115="","",IF($O115="","",SWITCH($N115,"毎日",$O115+1,"毎週",$O115+7,"毎月",EDATE($O115,1),"四半期",EDATE($O115,3),"毎年",EDATE($O115,12),"必要時","必要時","")))</f>
        <v/>
      </c>
      <c r="Q115" s="14" t="n"/>
      <c r="R115" s="14" t="n"/>
      <c r="S115" s="14" t="n"/>
      <c r="T115" s="14" t="n"/>
    </row>
    <row r="116" ht="20" customHeight="1">
      <c r="A116" s="14" t="n"/>
      <c r="B116" s="14" t="n"/>
      <c r="C116" s="14" t="n"/>
      <c r="D116" s="14" t="n"/>
      <c r="E116" s="14" t="n"/>
      <c r="F116" s="14" t="n"/>
      <c r="G116" s="14" t="n"/>
      <c r="H116" s="14" t="n"/>
      <c r="I116" s="14" t="n"/>
      <c r="J116" s="14" t="n"/>
      <c r="K116" s="14" t="n"/>
      <c r="L116" s="14" t="n"/>
      <c r="M116" s="26" t="n"/>
      <c r="N116" s="14" t="n"/>
      <c r="O116" s="27">
        <f>IF($A116="","",IF(MAXIFS('点検記録'!$A$5:$A$504,'点検記録'!$C$5:$C$504,$A116)=0,"",MAXIFS('点検記録'!$A$5:$A$504,'点検記録'!$C$5:$C$504,$A116)))</f>
        <v/>
      </c>
      <c r="P116" s="27">
        <f>IF($A116="","",IF($O116="","",SWITCH($N116,"毎日",$O116+1,"毎週",$O116+7,"毎月",EDATE($O116,1),"四半期",EDATE($O116,3),"毎年",EDATE($O116,12),"必要時","必要時","")))</f>
        <v/>
      </c>
      <c r="Q116" s="14" t="n"/>
      <c r="R116" s="14" t="n"/>
      <c r="S116" s="14" t="n"/>
      <c r="T116" s="14" t="n"/>
    </row>
    <row r="117" ht="20" customHeight="1">
      <c r="A117" s="14" t="n"/>
      <c r="B117" s="14" t="n"/>
      <c r="C117" s="14" t="n"/>
      <c r="D117" s="14" t="n"/>
      <c r="E117" s="14" t="n"/>
      <c r="F117" s="14" t="n"/>
      <c r="G117" s="14" t="n"/>
      <c r="H117" s="14" t="n"/>
      <c r="I117" s="14" t="n"/>
      <c r="J117" s="14" t="n"/>
      <c r="K117" s="14" t="n"/>
      <c r="L117" s="14" t="n"/>
      <c r="M117" s="26" t="n"/>
      <c r="N117" s="14" t="n"/>
      <c r="O117" s="27">
        <f>IF($A117="","",IF(MAXIFS('点検記録'!$A$5:$A$504,'点検記録'!$C$5:$C$504,$A117)=0,"",MAXIFS('点検記録'!$A$5:$A$504,'点検記録'!$C$5:$C$504,$A117)))</f>
        <v/>
      </c>
      <c r="P117" s="27">
        <f>IF($A117="","",IF($O117="","",SWITCH($N117,"毎日",$O117+1,"毎週",$O117+7,"毎月",EDATE($O117,1),"四半期",EDATE($O117,3),"毎年",EDATE($O117,12),"必要時","必要時","")))</f>
        <v/>
      </c>
      <c r="Q117" s="14" t="n"/>
      <c r="R117" s="14" t="n"/>
      <c r="S117" s="14" t="n"/>
      <c r="T117" s="14" t="n"/>
    </row>
    <row r="118" ht="20" customHeight="1">
      <c r="A118" s="14" t="n"/>
      <c r="B118" s="14" t="n"/>
      <c r="C118" s="14" t="n"/>
      <c r="D118" s="14" t="n"/>
      <c r="E118" s="14" t="n"/>
      <c r="F118" s="14" t="n"/>
      <c r="G118" s="14" t="n"/>
      <c r="H118" s="14" t="n"/>
      <c r="I118" s="14" t="n"/>
      <c r="J118" s="14" t="n"/>
      <c r="K118" s="14" t="n"/>
      <c r="L118" s="14" t="n"/>
      <c r="M118" s="26" t="n"/>
      <c r="N118" s="14" t="n"/>
      <c r="O118" s="27">
        <f>IF($A118="","",IF(MAXIFS('点検記録'!$A$5:$A$504,'点検記録'!$C$5:$C$504,$A118)=0,"",MAXIFS('点検記録'!$A$5:$A$504,'点検記録'!$C$5:$C$504,$A118)))</f>
        <v/>
      </c>
      <c r="P118" s="27">
        <f>IF($A118="","",IF($O118="","",SWITCH($N118,"毎日",$O118+1,"毎週",$O118+7,"毎月",EDATE($O118,1),"四半期",EDATE($O118,3),"毎年",EDATE($O118,12),"必要時","必要時","")))</f>
        <v/>
      </c>
      <c r="Q118" s="14" t="n"/>
      <c r="R118" s="14" t="n"/>
      <c r="S118" s="14" t="n"/>
      <c r="T118" s="14" t="n"/>
    </row>
    <row r="119" ht="20" customHeight="1">
      <c r="A119" s="14" t="n"/>
      <c r="B119" s="14" t="n"/>
      <c r="C119" s="14" t="n"/>
      <c r="D119" s="14" t="n"/>
      <c r="E119" s="14" t="n"/>
      <c r="F119" s="14" t="n"/>
      <c r="G119" s="14" t="n"/>
      <c r="H119" s="14" t="n"/>
      <c r="I119" s="14" t="n"/>
      <c r="J119" s="14" t="n"/>
      <c r="K119" s="14" t="n"/>
      <c r="L119" s="14" t="n"/>
      <c r="M119" s="26" t="n"/>
      <c r="N119" s="14" t="n"/>
      <c r="O119" s="27">
        <f>IF($A119="","",IF(MAXIFS('点検記録'!$A$5:$A$504,'点検記録'!$C$5:$C$504,$A119)=0,"",MAXIFS('点検記録'!$A$5:$A$504,'点検記録'!$C$5:$C$504,$A119)))</f>
        <v/>
      </c>
      <c r="P119" s="27">
        <f>IF($A119="","",IF($O119="","",SWITCH($N119,"毎日",$O119+1,"毎週",$O119+7,"毎月",EDATE($O119,1),"四半期",EDATE($O119,3),"毎年",EDATE($O119,12),"必要時","必要時","")))</f>
        <v/>
      </c>
      <c r="Q119" s="14" t="n"/>
      <c r="R119" s="14" t="n"/>
      <c r="S119" s="14" t="n"/>
      <c r="T119" s="14" t="n"/>
    </row>
    <row r="120" ht="20" customHeight="1">
      <c r="A120" s="14" t="n"/>
      <c r="B120" s="14" t="n"/>
      <c r="C120" s="14" t="n"/>
      <c r="D120" s="14" t="n"/>
      <c r="E120" s="14" t="n"/>
      <c r="F120" s="14" t="n"/>
      <c r="G120" s="14" t="n"/>
      <c r="H120" s="14" t="n"/>
      <c r="I120" s="14" t="n"/>
      <c r="J120" s="14" t="n"/>
      <c r="K120" s="14" t="n"/>
      <c r="L120" s="14" t="n"/>
      <c r="M120" s="26" t="n"/>
      <c r="N120" s="14" t="n"/>
      <c r="O120" s="27">
        <f>IF($A120="","",IF(MAXIFS('点検記録'!$A$5:$A$504,'点検記録'!$C$5:$C$504,$A120)=0,"",MAXIFS('点検記録'!$A$5:$A$504,'点検記録'!$C$5:$C$504,$A120)))</f>
        <v/>
      </c>
      <c r="P120" s="27">
        <f>IF($A120="","",IF($O120="","",SWITCH($N120,"毎日",$O120+1,"毎週",$O120+7,"毎月",EDATE($O120,1),"四半期",EDATE($O120,3),"毎年",EDATE($O120,12),"必要時","必要時","")))</f>
        <v/>
      </c>
      <c r="Q120" s="14" t="n"/>
      <c r="R120" s="14" t="n"/>
      <c r="S120" s="14" t="n"/>
      <c r="T120" s="14" t="n"/>
    </row>
    <row r="121" ht="20" customHeight="1">
      <c r="A121" s="14" t="n"/>
      <c r="B121" s="14" t="n"/>
      <c r="C121" s="14" t="n"/>
      <c r="D121" s="14" t="n"/>
      <c r="E121" s="14" t="n"/>
      <c r="F121" s="14" t="n"/>
      <c r="G121" s="14" t="n"/>
      <c r="H121" s="14" t="n"/>
      <c r="I121" s="14" t="n"/>
      <c r="J121" s="14" t="n"/>
      <c r="K121" s="14" t="n"/>
      <c r="L121" s="14" t="n"/>
      <c r="M121" s="26" t="n"/>
      <c r="N121" s="14" t="n"/>
      <c r="O121" s="27">
        <f>IF($A121="","",IF(MAXIFS('点検記録'!$A$5:$A$504,'点検記録'!$C$5:$C$504,$A121)=0,"",MAXIFS('点検記録'!$A$5:$A$504,'点検記録'!$C$5:$C$504,$A121)))</f>
        <v/>
      </c>
      <c r="P121" s="27">
        <f>IF($A121="","",IF($O121="","",SWITCH($N121,"毎日",$O121+1,"毎週",$O121+7,"毎月",EDATE($O121,1),"四半期",EDATE($O121,3),"毎年",EDATE($O121,12),"必要時","必要時","")))</f>
        <v/>
      </c>
      <c r="Q121" s="14" t="n"/>
      <c r="R121" s="14" t="n"/>
      <c r="S121" s="14" t="n"/>
      <c r="T121" s="14" t="n"/>
    </row>
    <row r="122" ht="20" customHeight="1">
      <c r="A122" s="14" t="n"/>
      <c r="B122" s="14" t="n"/>
      <c r="C122" s="14" t="n"/>
      <c r="D122" s="14" t="n"/>
      <c r="E122" s="14" t="n"/>
      <c r="F122" s="14" t="n"/>
      <c r="G122" s="14" t="n"/>
      <c r="H122" s="14" t="n"/>
      <c r="I122" s="14" t="n"/>
      <c r="J122" s="14" t="n"/>
      <c r="K122" s="14" t="n"/>
      <c r="L122" s="14" t="n"/>
      <c r="M122" s="26" t="n"/>
      <c r="N122" s="14" t="n"/>
      <c r="O122" s="27">
        <f>IF($A122="","",IF(MAXIFS('点検記録'!$A$5:$A$504,'点検記録'!$C$5:$C$504,$A122)=0,"",MAXIFS('点検記録'!$A$5:$A$504,'点検記録'!$C$5:$C$504,$A122)))</f>
        <v/>
      </c>
      <c r="P122" s="27">
        <f>IF($A122="","",IF($O122="","",SWITCH($N122,"毎日",$O122+1,"毎週",$O122+7,"毎月",EDATE($O122,1),"四半期",EDATE($O122,3),"毎年",EDATE($O122,12),"必要時","必要時","")))</f>
        <v/>
      </c>
      <c r="Q122" s="14" t="n"/>
      <c r="R122" s="14" t="n"/>
      <c r="S122" s="14" t="n"/>
      <c r="T122" s="14" t="n"/>
    </row>
    <row r="123" ht="20" customHeight="1">
      <c r="A123" s="14" t="n"/>
      <c r="B123" s="14" t="n"/>
      <c r="C123" s="14" t="n"/>
      <c r="D123" s="14" t="n"/>
      <c r="E123" s="14" t="n"/>
      <c r="F123" s="14" t="n"/>
      <c r="G123" s="14" t="n"/>
      <c r="H123" s="14" t="n"/>
      <c r="I123" s="14" t="n"/>
      <c r="J123" s="14" t="n"/>
      <c r="K123" s="14" t="n"/>
      <c r="L123" s="14" t="n"/>
      <c r="M123" s="26" t="n"/>
      <c r="N123" s="14" t="n"/>
      <c r="O123" s="27">
        <f>IF($A123="","",IF(MAXIFS('点検記録'!$A$5:$A$504,'点検記録'!$C$5:$C$504,$A123)=0,"",MAXIFS('点検記録'!$A$5:$A$504,'点検記録'!$C$5:$C$504,$A123)))</f>
        <v/>
      </c>
      <c r="P123" s="27">
        <f>IF($A123="","",IF($O123="","",SWITCH($N123,"毎日",$O123+1,"毎週",$O123+7,"毎月",EDATE($O123,1),"四半期",EDATE($O123,3),"毎年",EDATE($O123,12),"必要時","必要時","")))</f>
        <v/>
      </c>
      <c r="Q123" s="14" t="n"/>
      <c r="R123" s="14" t="n"/>
      <c r="S123" s="14" t="n"/>
      <c r="T123" s="14" t="n"/>
    </row>
    <row r="124" ht="20" customHeight="1">
      <c r="A124" s="14" t="n"/>
      <c r="B124" s="14" t="n"/>
      <c r="C124" s="14" t="n"/>
      <c r="D124" s="14" t="n"/>
      <c r="E124" s="14" t="n"/>
      <c r="F124" s="14" t="n"/>
      <c r="G124" s="14" t="n"/>
      <c r="H124" s="14" t="n"/>
      <c r="I124" s="14" t="n"/>
      <c r="J124" s="14" t="n"/>
      <c r="K124" s="14" t="n"/>
      <c r="L124" s="14" t="n"/>
      <c r="M124" s="26" t="n"/>
      <c r="N124" s="14" t="n"/>
      <c r="O124" s="27">
        <f>IF($A124="","",IF(MAXIFS('点検記録'!$A$5:$A$504,'点検記録'!$C$5:$C$504,$A124)=0,"",MAXIFS('点検記録'!$A$5:$A$504,'点検記録'!$C$5:$C$504,$A124)))</f>
        <v/>
      </c>
      <c r="P124" s="27">
        <f>IF($A124="","",IF($O124="","",SWITCH($N124,"毎日",$O124+1,"毎週",$O124+7,"毎月",EDATE($O124,1),"四半期",EDATE($O124,3),"毎年",EDATE($O124,12),"必要時","必要時","")))</f>
        <v/>
      </c>
      <c r="Q124" s="14" t="n"/>
      <c r="R124" s="14" t="n"/>
      <c r="S124" s="14" t="n"/>
      <c r="T124" s="14" t="n"/>
    </row>
    <row r="125" ht="20" customHeight="1">
      <c r="A125" s="14" t="n"/>
      <c r="B125" s="14" t="n"/>
      <c r="C125" s="14" t="n"/>
      <c r="D125" s="14" t="n"/>
      <c r="E125" s="14" t="n"/>
      <c r="F125" s="14" t="n"/>
      <c r="G125" s="14" t="n"/>
      <c r="H125" s="14" t="n"/>
      <c r="I125" s="14" t="n"/>
      <c r="J125" s="14" t="n"/>
      <c r="K125" s="14" t="n"/>
      <c r="L125" s="14" t="n"/>
      <c r="M125" s="26" t="n"/>
      <c r="N125" s="14" t="n"/>
      <c r="O125" s="27">
        <f>IF($A125="","",IF(MAXIFS('点検記録'!$A$5:$A$504,'点検記録'!$C$5:$C$504,$A125)=0,"",MAXIFS('点検記録'!$A$5:$A$504,'点検記録'!$C$5:$C$504,$A125)))</f>
        <v/>
      </c>
      <c r="P125" s="27">
        <f>IF($A125="","",IF($O125="","",SWITCH($N125,"毎日",$O125+1,"毎週",$O125+7,"毎月",EDATE($O125,1),"四半期",EDATE($O125,3),"毎年",EDATE($O125,12),"必要時","必要時","")))</f>
        <v/>
      </c>
      <c r="Q125" s="14" t="n"/>
      <c r="R125" s="14" t="n"/>
      <c r="S125" s="14" t="n"/>
      <c r="T125" s="14" t="n"/>
    </row>
    <row r="126" ht="20" customHeight="1">
      <c r="A126" s="14" t="n"/>
      <c r="B126" s="14" t="n"/>
      <c r="C126" s="14" t="n"/>
      <c r="D126" s="14" t="n"/>
      <c r="E126" s="14" t="n"/>
      <c r="F126" s="14" t="n"/>
      <c r="G126" s="14" t="n"/>
      <c r="H126" s="14" t="n"/>
      <c r="I126" s="14" t="n"/>
      <c r="J126" s="14" t="n"/>
      <c r="K126" s="14" t="n"/>
      <c r="L126" s="14" t="n"/>
      <c r="M126" s="26" t="n"/>
      <c r="N126" s="14" t="n"/>
      <c r="O126" s="27">
        <f>IF($A126="","",IF(MAXIFS('点検記録'!$A$5:$A$504,'点検記録'!$C$5:$C$504,$A126)=0,"",MAXIFS('点検記録'!$A$5:$A$504,'点検記録'!$C$5:$C$504,$A126)))</f>
        <v/>
      </c>
      <c r="P126" s="27">
        <f>IF($A126="","",IF($O126="","",SWITCH($N126,"毎日",$O126+1,"毎週",$O126+7,"毎月",EDATE($O126,1),"四半期",EDATE($O126,3),"毎年",EDATE($O126,12),"必要時","必要時","")))</f>
        <v/>
      </c>
      <c r="Q126" s="14" t="n"/>
      <c r="R126" s="14" t="n"/>
      <c r="S126" s="14" t="n"/>
      <c r="T126" s="14" t="n"/>
    </row>
    <row r="127" ht="20" customHeight="1">
      <c r="A127" s="14" t="n"/>
      <c r="B127" s="14" t="n"/>
      <c r="C127" s="14" t="n"/>
      <c r="D127" s="14" t="n"/>
      <c r="E127" s="14" t="n"/>
      <c r="F127" s="14" t="n"/>
      <c r="G127" s="14" t="n"/>
      <c r="H127" s="14" t="n"/>
      <c r="I127" s="14" t="n"/>
      <c r="J127" s="14" t="n"/>
      <c r="K127" s="14" t="n"/>
      <c r="L127" s="14" t="n"/>
      <c r="M127" s="26" t="n"/>
      <c r="N127" s="14" t="n"/>
      <c r="O127" s="27">
        <f>IF($A127="","",IF(MAXIFS('点検記録'!$A$5:$A$504,'点検記録'!$C$5:$C$504,$A127)=0,"",MAXIFS('点検記録'!$A$5:$A$504,'点検記録'!$C$5:$C$504,$A127)))</f>
        <v/>
      </c>
      <c r="P127" s="27">
        <f>IF($A127="","",IF($O127="","",SWITCH($N127,"毎日",$O127+1,"毎週",$O127+7,"毎月",EDATE($O127,1),"四半期",EDATE($O127,3),"毎年",EDATE($O127,12),"必要時","必要時","")))</f>
        <v/>
      </c>
      <c r="Q127" s="14" t="n"/>
      <c r="R127" s="14" t="n"/>
      <c r="S127" s="14" t="n"/>
      <c r="T127" s="14" t="n"/>
    </row>
    <row r="128" ht="20" customHeight="1">
      <c r="A128" s="14" t="n"/>
      <c r="B128" s="14" t="n"/>
      <c r="C128" s="14" t="n"/>
      <c r="D128" s="14" t="n"/>
      <c r="E128" s="14" t="n"/>
      <c r="F128" s="14" t="n"/>
      <c r="G128" s="14" t="n"/>
      <c r="H128" s="14" t="n"/>
      <c r="I128" s="14" t="n"/>
      <c r="J128" s="14" t="n"/>
      <c r="K128" s="14" t="n"/>
      <c r="L128" s="14" t="n"/>
      <c r="M128" s="26" t="n"/>
      <c r="N128" s="14" t="n"/>
      <c r="O128" s="27">
        <f>IF($A128="","",IF(MAXIFS('点検記録'!$A$5:$A$504,'点検記録'!$C$5:$C$504,$A128)=0,"",MAXIFS('点検記録'!$A$5:$A$504,'点検記録'!$C$5:$C$504,$A128)))</f>
        <v/>
      </c>
      <c r="P128" s="27">
        <f>IF($A128="","",IF($O128="","",SWITCH($N128,"毎日",$O128+1,"毎週",$O128+7,"毎月",EDATE($O128,1),"四半期",EDATE($O128,3),"毎年",EDATE($O128,12),"必要時","必要時","")))</f>
        <v/>
      </c>
      <c r="Q128" s="14" t="n"/>
      <c r="R128" s="14" t="n"/>
      <c r="S128" s="14" t="n"/>
      <c r="T128" s="14" t="n"/>
    </row>
    <row r="129" ht="20" customHeight="1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M129" s="26" t="n"/>
      <c r="N129" s="14" t="n"/>
      <c r="O129" s="27">
        <f>IF($A129="","",IF(MAXIFS('点検記録'!$A$5:$A$504,'点検記録'!$C$5:$C$504,$A129)=0,"",MAXIFS('点検記録'!$A$5:$A$504,'点検記録'!$C$5:$C$504,$A129)))</f>
        <v/>
      </c>
      <c r="P129" s="27">
        <f>IF($A129="","",IF($O129="","",SWITCH($N129,"毎日",$O129+1,"毎週",$O129+7,"毎月",EDATE($O129,1),"四半期",EDATE($O129,3),"毎年",EDATE($O129,12),"必要時","必要時","")))</f>
        <v/>
      </c>
      <c r="Q129" s="14" t="n"/>
      <c r="R129" s="14" t="n"/>
      <c r="S129" s="14" t="n"/>
      <c r="T129" s="14" t="n"/>
    </row>
    <row r="130" ht="20" customHeight="1">
      <c r="A130" s="14" t="n"/>
      <c r="B130" s="14" t="n"/>
      <c r="C130" s="14" t="n"/>
      <c r="D130" s="14" t="n"/>
      <c r="E130" s="14" t="n"/>
      <c r="F130" s="14" t="n"/>
      <c r="G130" s="14" t="n"/>
      <c r="H130" s="14" t="n"/>
      <c r="I130" s="14" t="n"/>
      <c r="J130" s="14" t="n"/>
      <c r="K130" s="14" t="n"/>
      <c r="L130" s="14" t="n"/>
      <c r="M130" s="26" t="n"/>
      <c r="N130" s="14" t="n"/>
      <c r="O130" s="27">
        <f>IF($A130="","",IF(MAXIFS('点検記録'!$A$5:$A$504,'点検記録'!$C$5:$C$504,$A130)=0,"",MAXIFS('点検記録'!$A$5:$A$504,'点検記録'!$C$5:$C$504,$A130)))</f>
        <v/>
      </c>
      <c r="P130" s="27">
        <f>IF($A130="","",IF($O130="","",SWITCH($N130,"毎日",$O130+1,"毎週",$O130+7,"毎月",EDATE($O130,1),"四半期",EDATE($O130,3),"毎年",EDATE($O130,12),"必要時","必要時","")))</f>
        <v/>
      </c>
      <c r="Q130" s="14" t="n"/>
      <c r="R130" s="14" t="n"/>
      <c r="S130" s="14" t="n"/>
      <c r="T130" s="14" t="n"/>
    </row>
    <row r="131" ht="20" customHeight="1">
      <c r="A131" s="14" t="n"/>
      <c r="B131" s="14" t="n"/>
      <c r="C131" s="14" t="n"/>
      <c r="D131" s="14" t="n"/>
      <c r="E131" s="14" t="n"/>
      <c r="F131" s="14" t="n"/>
      <c r="G131" s="14" t="n"/>
      <c r="H131" s="14" t="n"/>
      <c r="I131" s="14" t="n"/>
      <c r="J131" s="14" t="n"/>
      <c r="K131" s="14" t="n"/>
      <c r="L131" s="14" t="n"/>
      <c r="M131" s="26" t="n"/>
      <c r="N131" s="14" t="n"/>
      <c r="O131" s="27">
        <f>IF($A131="","",IF(MAXIFS('点検記録'!$A$5:$A$504,'点検記録'!$C$5:$C$504,$A131)=0,"",MAXIFS('点検記録'!$A$5:$A$504,'点検記録'!$C$5:$C$504,$A131)))</f>
        <v/>
      </c>
      <c r="P131" s="27">
        <f>IF($A131="","",IF($O131="","",SWITCH($N131,"毎日",$O131+1,"毎週",$O131+7,"毎月",EDATE($O131,1),"四半期",EDATE($O131,3),"毎年",EDATE($O131,12),"必要時","必要時","")))</f>
        <v/>
      </c>
      <c r="Q131" s="14" t="n"/>
      <c r="R131" s="14" t="n"/>
      <c r="S131" s="14" t="n"/>
      <c r="T131" s="14" t="n"/>
    </row>
    <row r="132" ht="20" customHeight="1">
      <c r="A132" s="14" t="n"/>
      <c r="B132" s="14" t="n"/>
      <c r="C132" s="14" t="n"/>
      <c r="D132" s="14" t="n"/>
      <c r="E132" s="14" t="n"/>
      <c r="F132" s="14" t="n"/>
      <c r="G132" s="14" t="n"/>
      <c r="H132" s="14" t="n"/>
      <c r="I132" s="14" t="n"/>
      <c r="J132" s="14" t="n"/>
      <c r="K132" s="14" t="n"/>
      <c r="L132" s="14" t="n"/>
      <c r="M132" s="26" t="n"/>
      <c r="N132" s="14" t="n"/>
      <c r="O132" s="27">
        <f>IF($A132="","",IF(MAXIFS('点検記録'!$A$5:$A$504,'点検記録'!$C$5:$C$504,$A132)=0,"",MAXIFS('点検記録'!$A$5:$A$504,'点検記録'!$C$5:$C$504,$A132)))</f>
        <v/>
      </c>
      <c r="P132" s="27">
        <f>IF($A132="","",IF($O132="","",SWITCH($N132,"毎日",$O132+1,"毎週",$O132+7,"毎月",EDATE($O132,1),"四半期",EDATE($O132,3),"毎年",EDATE($O132,12),"必要時","必要時","")))</f>
        <v/>
      </c>
      <c r="Q132" s="14" t="n"/>
      <c r="R132" s="14" t="n"/>
      <c r="S132" s="14" t="n"/>
      <c r="T132" s="14" t="n"/>
    </row>
    <row r="133" ht="20" customHeight="1">
      <c r="A133" s="14" t="n"/>
      <c r="B133" s="14" t="n"/>
      <c r="C133" s="14" t="n"/>
      <c r="D133" s="14" t="n"/>
      <c r="E133" s="14" t="n"/>
      <c r="F133" s="14" t="n"/>
      <c r="G133" s="14" t="n"/>
      <c r="H133" s="14" t="n"/>
      <c r="I133" s="14" t="n"/>
      <c r="J133" s="14" t="n"/>
      <c r="K133" s="14" t="n"/>
      <c r="L133" s="14" t="n"/>
      <c r="M133" s="26" t="n"/>
      <c r="N133" s="14" t="n"/>
      <c r="O133" s="27">
        <f>IF($A133="","",IF(MAXIFS('点検記録'!$A$5:$A$504,'点検記録'!$C$5:$C$504,$A133)=0,"",MAXIFS('点検記録'!$A$5:$A$504,'点検記録'!$C$5:$C$504,$A133)))</f>
        <v/>
      </c>
      <c r="P133" s="27">
        <f>IF($A133="","",IF($O133="","",SWITCH($N133,"毎日",$O133+1,"毎週",$O133+7,"毎月",EDATE($O133,1),"四半期",EDATE($O133,3),"毎年",EDATE($O133,12),"必要時","必要時","")))</f>
        <v/>
      </c>
      <c r="Q133" s="14" t="n"/>
      <c r="R133" s="14" t="n"/>
      <c r="S133" s="14" t="n"/>
      <c r="T133" s="14" t="n"/>
    </row>
    <row r="134" ht="20" customHeight="1">
      <c r="A134" s="14" t="n"/>
      <c r="B134" s="14" t="n"/>
      <c r="C134" s="14" t="n"/>
      <c r="D134" s="14" t="n"/>
      <c r="E134" s="14" t="n"/>
      <c r="F134" s="14" t="n"/>
      <c r="G134" s="14" t="n"/>
      <c r="H134" s="14" t="n"/>
      <c r="I134" s="14" t="n"/>
      <c r="J134" s="14" t="n"/>
      <c r="K134" s="14" t="n"/>
      <c r="L134" s="14" t="n"/>
      <c r="M134" s="26" t="n"/>
      <c r="N134" s="14" t="n"/>
      <c r="O134" s="27">
        <f>IF($A134="","",IF(MAXIFS('点検記録'!$A$5:$A$504,'点検記録'!$C$5:$C$504,$A134)=0,"",MAXIFS('点検記録'!$A$5:$A$504,'点検記録'!$C$5:$C$504,$A134)))</f>
        <v/>
      </c>
      <c r="P134" s="27">
        <f>IF($A134="","",IF($O134="","",SWITCH($N134,"毎日",$O134+1,"毎週",$O134+7,"毎月",EDATE($O134,1),"四半期",EDATE($O134,3),"毎年",EDATE($O134,12),"必要時","必要時","")))</f>
        <v/>
      </c>
      <c r="Q134" s="14" t="n"/>
      <c r="R134" s="14" t="n"/>
      <c r="S134" s="14" t="n"/>
      <c r="T134" s="14" t="n"/>
    </row>
    <row r="135" ht="20" customHeight="1">
      <c r="A135" s="14" t="n"/>
      <c r="B135" s="14" t="n"/>
      <c r="C135" s="14" t="n"/>
      <c r="D135" s="14" t="n"/>
      <c r="E135" s="14" t="n"/>
      <c r="F135" s="14" t="n"/>
      <c r="G135" s="14" t="n"/>
      <c r="H135" s="14" t="n"/>
      <c r="I135" s="14" t="n"/>
      <c r="J135" s="14" t="n"/>
      <c r="K135" s="14" t="n"/>
      <c r="L135" s="14" t="n"/>
      <c r="M135" s="26" t="n"/>
      <c r="N135" s="14" t="n"/>
      <c r="O135" s="27">
        <f>IF($A135="","",IF(MAXIFS('点検記録'!$A$5:$A$504,'点検記録'!$C$5:$C$504,$A135)=0,"",MAXIFS('点検記録'!$A$5:$A$504,'点検記録'!$C$5:$C$504,$A135)))</f>
        <v/>
      </c>
      <c r="P135" s="27">
        <f>IF($A135="","",IF($O135="","",SWITCH($N135,"毎日",$O135+1,"毎週",$O135+7,"毎月",EDATE($O135,1),"四半期",EDATE($O135,3),"毎年",EDATE($O135,12),"必要時","必要時","")))</f>
        <v/>
      </c>
      <c r="Q135" s="14" t="n"/>
      <c r="R135" s="14" t="n"/>
      <c r="S135" s="14" t="n"/>
      <c r="T135" s="14" t="n"/>
    </row>
    <row r="136" ht="20" customHeight="1">
      <c r="A136" s="14" t="n"/>
      <c r="B136" s="14" t="n"/>
      <c r="C136" s="14" t="n"/>
      <c r="D136" s="14" t="n"/>
      <c r="E136" s="14" t="n"/>
      <c r="F136" s="14" t="n"/>
      <c r="G136" s="14" t="n"/>
      <c r="H136" s="14" t="n"/>
      <c r="I136" s="14" t="n"/>
      <c r="J136" s="14" t="n"/>
      <c r="K136" s="14" t="n"/>
      <c r="L136" s="14" t="n"/>
      <c r="M136" s="26" t="n"/>
      <c r="N136" s="14" t="n"/>
      <c r="O136" s="27">
        <f>IF($A136="","",IF(MAXIFS('点検記録'!$A$5:$A$504,'点検記録'!$C$5:$C$504,$A136)=0,"",MAXIFS('点検記録'!$A$5:$A$504,'点検記録'!$C$5:$C$504,$A136)))</f>
        <v/>
      </c>
      <c r="P136" s="27">
        <f>IF($A136="","",IF($O136="","",SWITCH($N136,"毎日",$O136+1,"毎週",$O136+7,"毎月",EDATE($O136,1),"四半期",EDATE($O136,3),"毎年",EDATE($O136,12),"必要時","必要時","")))</f>
        <v/>
      </c>
      <c r="Q136" s="14" t="n"/>
      <c r="R136" s="14" t="n"/>
      <c r="S136" s="14" t="n"/>
      <c r="T136" s="14" t="n"/>
    </row>
    <row r="137" ht="20" customHeight="1">
      <c r="A137" s="14" t="n"/>
      <c r="B137" s="14" t="n"/>
      <c r="C137" s="14" t="n"/>
      <c r="D137" s="14" t="n"/>
      <c r="E137" s="14" t="n"/>
      <c r="F137" s="14" t="n"/>
      <c r="G137" s="14" t="n"/>
      <c r="H137" s="14" t="n"/>
      <c r="I137" s="14" t="n"/>
      <c r="J137" s="14" t="n"/>
      <c r="K137" s="14" t="n"/>
      <c r="L137" s="14" t="n"/>
      <c r="M137" s="26" t="n"/>
      <c r="N137" s="14" t="n"/>
      <c r="O137" s="27">
        <f>IF($A137="","",IF(MAXIFS('点検記録'!$A$5:$A$504,'点検記録'!$C$5:$C$504,$A137)=0,"",MAXIFS('点検記録'!$A$5:$A$504,'点検記録'!$C$5:$C$504,$A137)))</f>
        <v/>
      </c>
      <c r="P137" s="27">
        <f>IF($A137="","",IF($O137="","",SWITCH($N137,"毎日",$O137+1,"毎週",$O137+7,"毎月",EDATE($O137,1),"四半期",EDATE($O137,3),"毎年",EDATE($O137,12),"必要時","必要時","")))</f>
        <v/>
      </c>
      <c r="Q137" s="14" t="n"/>
      <c r="R137" s="14" t="n"/>
      <c r="S137" s="14" t="n"/>
      <c r="T137" s="14" t="n"/>
    </row>
    <row r="138" ht="20" customHeight="1">
      <c r="A138" s="14" t="n"/>
      <c r="B138" s="14" t="n"/>
      <c r="C138" s="14" t="n"/>
      <c r="D138" s="14" t="n"/>
      <c r="E138" s="14" t="n"/>
      <c r="F138" s="14" t="n"/>
      <c r="G138" s="14" t="n"/>
      <c r="H138" s="14" t="n"/>
      <c r="I138" s="14" t="n"/>
      <c r="J138" s="14" t="n"/>
      <c r="K138" s="14" t="n"/>
      <c r="L138" s="14" t="n"/>
      <c r="M138" s="26" t="n"/>
      <c r="N138" s="14" t="n"/>
      <c r="O138" s="27">
        <f>IF($A138="","",IF(MAXIFS('点検記録'!$A$5:$A$504,'点検記録'!$C$5:$C$504,$A138)=0,"",MAXIFS('点検記録'!$A$5:$A$504,'点検記録'!$C$5:$C$504,$A138)))</f>
        <v/>
      </c>
      <c r="P138" s="27">
        <f>IF($A138="","",IF($O138="","",SWITCH($N138,"毎日",$O138+1,"毎週",$O138+7,"毎月",EDATE($O138,1),"四半期",EDATE($O138,3),"毎年",EDATE($O138,12),"必要時","必要時","")))</f>
        <v/>
      </c>
      <c r="Q138" s="14" t="n"/>
      <c r="R138" s="14" t="n"/>
      <c r="S138" s="14" t="n"/>
      <c r="T138" s="14" t="n"/>
    </row>
    <row r="139" ht="20" customHeight="1">
      <c r="A139" s="14" t="n"/>
      <c r="B139" s="14" t="n"/>
      <c r="C139" s="14" t="n"/>
      <c r="D139" s="14" t="n"/>
      <c r="E139" s="14" t="n"/>
      <c r="F139" s="14" t="n"/>
      <c r="G139" s="14" t="n"/>
      <c r="H139" s="14" t="n"/>
      <c r="I139" s="14" t="n"/>
      <c r="J139" s="14" t="n"/>
      <c r="K139" s="14" t="n"/>
      <c r="L139" s="14" t="n"/>
      <c r="M139" s="26" t="n"/>
      <c r="N139" s="14" t="n"/>
      <c r="O139" s="27">
        <f>IF($A139="","",IF(MAXIFS('点検記録'!$A$5:$A$504,'点検記録'!$C$5:$C$504,$A139)=0,"",MAXIFS('点検記録'!$A$5:$A$504,'点検記録'!$C$5:$C$504,$A139)))</f>
        <v/>
      </c>
      <c r="P139" s="27">
        <f>IF($A139="","",IF($O139="","",SWITCH($N139,"毎日",$O139+1,"毎週",$O139+7,"毎月",EDATE($O139,1),"四半期",EDATE($O139,3),"毎年",EDATE($O139,12),"必要時","必要時","")))</f>
        <v/>
      </c>
      <c r="Q139" s="14" t="n"/>
      <c r="R139" s="14" t="n"/>
      <c r="S139" s="14" t="n"/>
      <c r="T139" s="14" t="n"/>
    </row>
    <row r="140" ht="20" customHeight="1">
      <c r="A140" s="14" t="n"/>
      <c r="B140" s="14" t="n"/>
      <c r="C140" s="14" t="n"/>
      <c r="D140" s="14" t="n"/>
      <c r="E140" s="14" t="n"/>
      <c r="F140" s="14" t="n"/>
      <c r="G140" s="14" t="n"/>
      <c r="H140" s="14" t="n"/>
      <c r="I140" s="14" t="n"/>
      <c r="J140" s="14" t="n"/>
      <c r="K140" s="14" t="n"/>
      <c r="L140" s="14" t="n"/>
      <c r="M140" s="26" t="n"/>
      <c r="N140" s="14" t="n"/>
      <c r="O140" s="27">
        <f>IF($A140="","",IF(MAXIFS('点検記録'!$A$5:$A$504,'点検記録'!$C$5:$C$504,$A140)=0,"",MAXIFS('点検記録'!$A$5:$A$504,'点検記録'!$C$5:$C$504,$A140)))</f>
        <v/>
      </c>
      <c r="P140" s="27">
        <f>IF($A140="","",IF($O140="","",SWITCH($N140,"毎日",$O140+1,"毎週",$O140+7,"毎月",EDATE($O140,1),"四半期",EDATE($O140,3),"毎年",EDATE($O140,12),"必要時","必要時","")))</f>
        <v/>
      </c>
      <c r="Q140" s="14" t="n"/>
      <c r="R140" s="14" t="n"/>
      <c r="S140" s="14" t="n"/>
      <c r="T140" s="14" t="n"/>
    </row>
    <row r="141" ht="20" customHeight="1">
      <c r="A141" s="14" t="n"/>
      <c r="B141" s="14" t="n"/>
      <c r="C141" s="14" t="n"/>
      <c r="D141" s="14" t="n"/>
      <c r="E141" s="14" t="n"/>
      <c r="F141" s="14" t="n"/>
      <c r="G141" s="14" t="n"/>
      <c r="H141" s="14" t="n"/>
      <c r="I141" s="14" t="n"/>
      <c r="J141" s="14" t="n"/>
      <c r="K141" s="14" t="n"/>
      <c r="L141" s="14" t="n"/>
      <c r="M141" s="26" t="n"/>
      <c r="N141" s="14" t="n"/>
      <c r="O141" s="27">
        <f>IF($A141="","",IF(MAXIFS('点検記録'!$A$5:$A$504,'点検記録'!$C$5:$C$504,$A141)=0,"",MAXIFS('点検記録'!$A$5:$A$504,'点検記録'!$C$5:$C$504,$A141)))</f>
        <v/>
      </c>
      <c r="P141" s="27">
        <f>IF($A141="","",IF($O141="","",SWITCH($N141,"毎日",$O141+1,"毎週",$O141+7,"毎月",EDATE($O141,1),"四半期",EDATE($O141,3),"毎年",EDATE($O141,12),"必要時","必要時","")))</f>
        <v/>
      </c>
      <c r="Q141" s="14" t="n"/>
      <c r="R141" s="14" t="n"/>
      <c r="S141" s="14" t="n"/>
      <c r="T141" s="14" t="n"/>
    </row>
    <row r="142" ht="20" customHeight="1">
      <c r="A142" s="14" t="n"/>
      <c r="B142" s="14" t="n"/>
      <c r="C142" s="14" t="n"/>
      <c r="D142" s="14" t="n"/>
      <c r="E142" s="14" t="n"/>
      <c r="F142" s="14" t="n"/>
      <c r="G142" s="14" t="n"/>
      <c r="H142" s="14" t="n"/>
      <c r="I142" s="14" t="n"/>
      <c r="J142" s="14" t="n"/>
      <c r="K142" s="14" t="n"/>
      <c r="L142" s="14" t="n"/>
      <c r="M142" s="26" t="n"/>
      <c r="N142" s="14" t="n"/>
      <c r="O142" s="27">
        <f>IF($A142="","",IF(MAXIFS('点検記録'!$A$5:$A$504,'点検記録'!$C$5:$C$504,$A142)=0,"",MAXIFS('点検記録'!$A$5:$A$504,'点検記録'!$C$5:$C$504,$A142)))</f>
        <v/>
      </c>
      <c r="P142" s="27">
        <f>IF($A142="","",IF($O142="","",SWITCH($N142,"毎日",$O142+1,"毎週",$O142+7,"毎月",EDATE($O142,1),"四半期",EDATE($O142,3),"毎年",EDATE($O142,12),"必要時","必要時","")))</f>
        <v/>
      </c>
      <c r="Q142" s="14" t="n"/>
      <c r="R142" s="14" t="n"/>
      <c r="S142" s="14" t="n"/>
      <c r="T142" s="14" t="n"/>
    </row>
    <row r="143" ht="20" customHeight="1">
      <c r="A143" s="14" t="n"/>
      <c r="B143" s="14" t="n"/>
      <c r="C143" s="14" t="n"/>
      <c r="D143" s="14" t="n"/>
      <c r="E143" s="14" t="n"/>
      <c r="F143" s="14" t="n"/>
      <c r="G143" s="14" t="n"/>
      <c r="H143" s="14" t="n"/>
      <c r="I143" s="14" t="n"/>
      <c r="J143" s="14" t="n"/>
      <c r="K143" s="14" t="n"/>
      <c r="L143" s="14" t="n"/>
      <c r="M143" s="26" t="n"/>
      <c r="N143" s="14" t="n"/>
      <c r="O143" s="27">
        <f>IF($A143="","",IF(MAXIFS('点検記録'!$A$5:$A$504,'点検記録'!$C$5:$C$504,$A143)=0,"",MAXIFS('点検記録'!$A$5:$A$504,'点検記録'!$C$5:$C$504,$A143)))</f>
        <v/>
      </c>
      <c r="P143" s="27">
        <f>IF($A143="","",IF($O143="","",SWITCH($N143,"毎日",$O143+1,"毎週",$O143+7,"毎月",EDATE($O143,1),"四半期",EDATE($O143,3),"毎年",EDATE($O143,12),"必要時","必要時","")))</f>
        <v/>
      </c>
      <c r="Q143" s="14" t="n"/>
      <c r="R143" s="14" t="n"/>
      <c r="S143" s="14" t="n"/>
      <c r="T143" s="14" t="n"/>
    </row>
    <row r="144" ht="20" customHeight="1">
      <c r="A144" s="14" t="n"/>
      <c r="B144" s="14" t="n"/>
      <c r="C144" s="14" t="n"/>
      <c r="D144" s="14" t="n"/>
      <c r="E144" s="14" t="n"/>
      <c r="F144" s="14" t="n"/>
      <c r="G144" s="14" t="n"/>
      <c r="H144" s="14" t="n"/>
      <c r="I144" s="14" t="n"/>
      <c r="J144" s="14" t="n"/>
      <c r="K144" s="14" t="n"/>
      <c r="L144" s="14" t="n"/>
      <c r="M144" s="26" t="n"/>
      <c r="N144" s="14" t="n"/>
      <c r="O144" s="27">
        <f>IF($A144="","",IF(MAXIFS('点検記録'!$A$5:$A$504,'点検記録'!$C$5:$C$504,$A144)=0,"",MAXIFS('点検記録'!$A$5:$A$504,'点検記録'!$C$5:$C$504,$A144)))</f>
        <v/>
      </c>
      <c r="P144" s="27">
        <f>IF($A144="","",IF($O144="","",SWITCH($N144,"毎日",$O144+1,"毎週",$O144+7,"毎月",EDATE($O144,1),"四半期",EDATE($O144,3),"毎年",EDATE($O144,12),"必要時","必要時","")))</f>
        <v/>
      </c>
      <c r="Q144" s="14" t="n"/>
      <c r="R144" s="14" t="n"/>
      <c r="S144" s="14" t="n"/>
      <c r="T144" s="14" t="n"/>
    </row>
    <row r="145" ht="20" customHeight="1">
      <c r="A145" s="14" t="n"/>
      <c r="B145" s="14" t="n"/>
      <c r="C145" s="14" t="n"/>
      <c r="D145" s="14" t="n"/>
      <c r="E145" s="14" t="n"/>
      <c r="F145" s="14" t="n"/>
      <c r="G145" s="14" t="n"/>
      <c r="H145" s="14" t="n"/>
      <c r="I145" s="14" t="n"/>
      <c r="J145" s="14" t="n"/>
      <c r="K145" s="14" t="n"/>
      <c r="L145" s="14" t="n"/>
      <c r="M145" s="26" t="n"/>
      <c r="N145" s="14" t="n"/>
      <c r="O145" s="27">
        <f>IF($A145="","",IF(MAXIFS('点検記録'!$A$5:$A$504,'点検記録'!$C$5:$C$504,$A145)=0,"",MAXIFS('点検記録'!$A$5:$A$504,'点検記録'!$C$5:$C$504,$A145)))</f>
        <v/>
      </c>
      <c r="P145" s="27">
        <f>IF($A145="","",IF($O145="","",SWITCH($N145,"毎日",$O145+1,"毎週",$O145+7,"毎月",EDATE($O145,1),"四半期",EDATE($O145,3),"毎年",EDATE($O145,12),"必要時","必要時","")))</f>
        <v/>
      </c>
      <c r="Q145" s="14" t="n"/>
      <c r="R145" s="14" t="n"/>
      <c r="S145" s="14" t="n"/>
      <c r="T145" s="14" t="n"/>
    </row>
    <row r="146" ht="20" customHeight="1">
      <c r="A146" s="14" t="n"/>
      <c r="B146" s="14" t="n"/>
      <c r="C146" s="14" t="n"/>
      <c r="D146" s="14" t="n"/>
      <c r="E146" s="14" t="n"/>
      <c r="F146" s="14" t="n"/>
      <c r="G146" s="14" t="n"/>
      <c r="H146" s="14" t="n"/>
      <c r="I146" s="14" t="n"/>
      <c r="J146" s="14" t="n"/>
      <c r="K146" s="14" t="n"/>
      <c r="L146" s="14" t="n"/>
      <c r="M146" s="26" t="n"/>
      <c r="N146" s="14" t="n"/>
      <c r="O146" s="27">
        <f>IF($A146="","",IF(MAXIFS('点検記録'!$A$5:$A$504,'点検記録'!$C$5:$C$504,$A146)=0,"",MAXIFS('点検記録'!$A$5:$A$504,'点検記録'!$C$5:$C$504,$A146)))</f>
        <v/>
      </c>
      <c r="P146" s="27">
        <f>IF($A146="","",IF($O146="","",SWITCH($N146,"毎日",$O146+1,"毎週",$O146+7,"毎月",EDATE($O146,1),"四半期",EDATE($O146,3),"毎年",EDATE($O146,12),"必要時","必要時","")))</f>
        <v/>
      </c>
      <c r="Q146" s="14" t="n"/>
      <c r="R146" s="14" t="n"/>
      <c r="S146" s="14" t="n"/>
      <c r="T146" s="14" t="n"/>
    </row>
    <row r="147" ht="20" customHeight="1">
      <c r="A147" s="14" t="n"/>
      <c r="B147" s="14" t="n"/>
      <c r="C147" s="14" t="n"/>
      <c r="D147" s="14" t="n"/>
      <c r="E147" s="14" t="n"/>
      <c r="F147" s="14" t="n"/>
      <c r="G147" s="14" t="n"/>
      <c r="H147" s="14" t="n"/>
      <c r="I147" s="14" t="n"/>
      <c r="J147" s="14" t="n"/>
      <c r="K147" s="14" t="n"/>
      <c r="L147" s="14" t="n"/>
      <c r="M147" s="26" t="n"/>
      <c r="N147" s="14" t="n"/>
      <c r="O147" s="27">
        <f>IF($A147="","",IF(MAXIFS('点検記録'!$A$5:$A$504,'点検記録'!$C$5:$C$504,$A147)=0,"",MAXIFS('点検記録'!$A$5:$A$504,'点検記録'!$C$5:$C$504,$A147)))</f>
        <v/>
      </c>
      <c r="P147" s="27">
        <f>IF($A147="","",IF($O147="","",SWITCH($N147,"毎日",$O147+1,"毎週",$O147+7,"毎月",EDATE($O147,1),"四半期",EDATE($O147,3),"毎年",EDATE($O147,12),"必要時","必要時","")))</f>
        <v/>
      </c>
      <c r="Q147" s="14" t="n"/>
      <c r="R147" s="14" t="n"/>
      <c r="S147" s="14" t="n"/>
      <c r="T147" s="14" t="n"/>
    </row>
    <row r="148" ht="20" customHeight="1">
      <c r="A148" s="14" t="n"/>
      <c r="B148" s="14" t="n"/>
      <c r="C148" s="14" t="n"/>
      <c r="D148" s="14" t="n"/>
      <c r="E148" s="14" t="n"/>
      <c r="F148" s="14" t="n"/>
      <c r="G148" s="14" t="n"/>
      <c r="H148" s="14" t="n"/>
      <c r="I148" s="14" t="n"/>
      <c r="J148" s="14" t="n"/>
      <c r="K148" s="14" t="n"/>
      <c r="L148" s="14" t="n"/>
      <c r="M148" s="26" t="n"/>
      <c r="N148" s="14" t="n"/>
      <c r="O148" s="27">
        <f>IF($A148="","",IF(MAXIFS('点検記録'!$A$5:$A$504,'点検記録'!$C$5:$C$504,$A148)=0,"",MAXIFS('点検記録'!$A$5:$A$504,'点検記録'!$C$5:$C$504,$A148)))</f>
        <v/>
      </c>
      <c r="P148" s="27">
        <f>IF($A148="","",IF($O148="","",SWITCH($N148,"毎日",$O148+1,"毎週",$O148+7,"毎月",EDATE($O148,1),"四半期",EDATE($O148,3),"毎年",EDATE($O148,12),"必要時","必要時","")))</f>
        <v/>
      </c>
      <c r="Q148" s="14" t="n"/>
      <c r="R148" s="14" t="n"/>
      <c r="S148" s="14" t="n"/>
      <c r="T148" s="14" t="n"/>
    </row>
    <row r="149" ht="20" customHeight="1">
      <c r="A149" s="14" t="n"/>
      <c r="B149" s="14" t="n"/>
      <c r="C149" s="14" t="n"/>
      <c r="D149" s="14" t="n"/>
      <c r="E149" s="14" t="n"/>
      <c r="F149" s="14" t="n"/>
      <c r="G149" s="14" t="n"/>
      <c r="H149" s="14" t="n"/>
      <c r="I149" s="14" t="n"/>
      <c r="J149" s="14" t="n"/>
      <c r="K149" s="14" t="n"/>
      <c r="L149" s="14" t="n"/>
      <c r="M149" s="26" t="n"/>
      <c r="N149" s="14" t="n"/>
      <c r="O149" s="27">
        <f>IF($A149="","",IF(MAXIFS('点検記録'!$A$5:$A$504,'点検記録'!$C$5:$C$504,$A149)=0,"",MAXIFS('点検記録'!$A$5:$A$504,'点検記録'!$C$5:$C$504,$A149)))</f>
        <v/>
      </c>
      <c r="P149" s="27">
        <f>IF($A149="","",IF($O149="","",SWITCH($N149,"毎日",$O149+1,"毎週",$O149+7,"毎月",EDATE($O149,1),"四半期",EDATE($O149,3),"毎年",EDATE($O149,12),"必要時","必要時","")))</f>
        <v/>
      </c>
      <c r="Q149" s="14" t="n"/>
      <c r="R149" s="14" t="n"/>
      <c r="S149" s="14" t="n"/>
      <c r="T149" s="14" t="n"/>
    </row>
    <row r="150" ht="20" customHeight="1">
      <c r="A150" s="14" t="n"/>
      <c r="B150" s="14" t="n"/>
      <c r="C150" s="14" t="n"/>
      <c r="D150" s="14" t="n"/>
      <c r="E150" s="14" t="n"/>
      <c r="F150" s="14" t="n"/>
      <c r="G150" s="14" t="n"/>
      <c r="H150" s="14" t="n"/>
      <c r="I150" s="14" t="n"/>
      <c r="J150" s="14" t="n"/>
      <c r="K150" s="14" t="n"/>
      <c r="L150" s="14" t="n"/>
      <c r="M150" s="26" t="n"/>
      <c r="N150" s="14" t="n"/>
      <c r="O150" s="27">
        <f>IF($A150="","",IF(MAXIFS('点検記録'!$A$5:$A$504,'点検記録'!$C$5:$C$504,$A150)=0,"",MAXIFS('点検記録'!$A$5:$A$504,'点検記録'!$C$5:$C$504,$A150)))</f>
        <v/>
      </c>
      <c r="P150" s="27">
        <f>IF($A150="","",IF($O150="","",SWITCH($N150,"毎日",$O150+1,"毎週",$O150+7,"毎月",EDATE($O150,1),"四半期",EDATE($O150,3),"毎年",EDATE($O150,12),"必要時","必要時","")))</f>
        <v/>
      </c>
      <c r="Q150" s="14" t="n"/>
      <c r="R150" s="14" t="n"/>
      <c r="S150" s="14" t="n"/>
      <c r="T150" s="14" t="n"/>
    </row>
    <row r="151" ht="20" customHeight="1">
      <c r="A151" s="14" t="n"/>
      <c r="B151" s="14" t="n"/>
      <c r="C151" s="14" t="n"/>
      <c r="D151" s="14" t="n"/>
      <c r="E151" s="14" t="n"/>
      <c r="F151" s="14" t="n"/>
      <c r="G151" s="14" t="n"/>
      <c r="H151" s="14" t="n"/>
      <c r="I151" s="14" t="n"/>
      <c r="J151" s="14" t="n"/>
      <c r="K151" s="14" t="n"/>
      <c r="L151" s="14" t="n"/>
      <c r="M151" s="26" t="n"/>
      <c r="N151" s="14" t="n"/>
      <c r="O151" s="27">
        <f>IF($A151="","",IF(MAXIFS('点検記録'!$A$5:$A$504,'点検記録'!$C$5:$C$504,$A151)=0,"",MAXIFS('点検記録'!$A$5:$A$504,'点検記録'!$C$5:$C$504,$A151)))</f>
        <v/>
      </c>
      <c r="P151" s="27">
        <f>IF($A151="","",IF($O151="","",SWITCH($N151,"毎日",$O151+1,"毎週",$O151+7,"毎月",EDATE($O151,1),"四半期",EDATE($O151,3),"毎年",EDATE($O151,12),"必要時","必要時","")))</f>
        <v/>
      </c>
      <c r="Q151" s="14" t="n"/>
      <c r="R151" s="14" t="n"/>
      <c r="S151" s="14" t="n"/>
      <c r="T151" s="14" t="n"/>
    </row>
    <row r="152" ht="20" customHeight="1">
      <c r="A152" s="14" t="n"/>
      <c r="B152" s="14" t="n"/>
      <c r="C152" s="14" t="n"/>
      <c r="D152" s="14" t="n"/>
      <c r="E152" s="14" t="n"/>
      <c r="F152" s="14" t="n"/>
      <c r="G152" s="14" t="n"/>
      <c r="H152" s="14" t="n"/>
      <c r="I152" s="14" t="n"/>
      <c r="J152" s="14" t="n"/>
      <c r="K152" s="14" t="n"/>
      <c r="L152" s="14" t="n"/>
      <c r="M152" s="26" t="n"/>
      <c r="N152" s="14" t="n"/>
      <c r="O152" s="27">
        <f>IF($A152="","",IF(MAXIFS('点検記録'!$A$5:$A$504,'点検記録'!$C$5:$C$504,$A152)=0,"",MAXIFS('点検記録'!$A$5:$A$504,'点検記録'!$C$5:$C$504,$A152)))</f>
        <v/>
      </c>
      <c r="P152" s="27">
        <f>IF($A152="","",IF($O152="","",SWITCH($N152,"毎日",$O152+1,"毎週",$O152+7,"毎月",EDATE($O152,1),"四半期",EDATE($O152,3),"毎年",EDATE($O152,12),"必要時","必要時","")))</f>
        <v/>
      </c>
      <c r="Q152" s="14" t="n"/>
      <c r="R152" s="14" t="n"/>
      <c r="S152" s="14" t="n"/>
      <c r="T152" s="14" t="n"/>
    </row>
    <row r="153" ht="20" customHeight="1">
      <c r="A153" s="14" t="n"/>
      <c r="B153" s="14" t="n"/>
      <c r="C153" s="14" t="n"/>
      <c r="D153" s="14" t="n"/>
      <c r="E153" s="14" t="n"/>
      <c r="F153" s="14" t="n"/>
      <c r="G153" s="14" t="n"/>
      <c r="H153" s="14" t="n"/>
      <c r="I153" s="14" t="n"/>
      <c r="J153" s="14" t="n"/>
      <c r="K153" s="14" t="n"/>
      <c r="L153" s="14" t="n"/>
      <c r="M153" s="26" t="n"/>
      <c r="N153" s="14" t="n"/>
      <c r="O153" s="27">
        <f>IF($A153="","",IF(MAXIFS('点検記録'!$A$5:$A$504,'点検記録'!$C$5:$C$504,$A153)=0,"",MAXIFS('点検記録'!$A$5:$A$504,'点検記録'!$C$5:$C$504,$A153)))</f>
        <v/>
      </c>
      <c r="P153" s="27">
        <f>IF($A153="","",IF($O153="","",SWITCH($N153,"毎日",$O153+1,"毎週",$O153+7,"毎月",EDATE($O153,1),"四半期",EDATE($O153,3),"毎年",EDATE($O153,12),"必要時","必要時","")))</f>
        <v/>
      </c>
      <c r="Q153" s="14" t="n"/>
      <c r="R153" s="14" t="n"/>
      <c r="S153" s="14" t="n"/>
      <c r="T153" s="14" t="n"/>
    </row>
    <row r="154" ht="20" customHeight="1">
      <c r="A154" s="14" t="n"/>
      <c r="B154" s="14" t="n"/>
      <c r="C154" s="14" t="n"/>
      <c r="D154" s="14" t="n"/>
      <c r="E154" s="14" t="n"/>
      <c r="F154" s="14" t="n"/>
      <c r="G154" s="14" t="n"/>
      <c r="H154" s="14" t="n"/>
      <c r="I154" s="14" t="n"/>
      <c r="J154" s="14" t="n"/>
      <c r="K154" s="14" t="n"/>
      <c r="L154" s="14" t="n"/>
      <c r="M154" s="26" t="n"/>
      <c r="N154" s="14" t="n"/>
      <c r="O154" s="27">
        <f>IF($A154="","",IF(MAXIFS('点検記録'!$A$5:$A$504,'点検記録'!$C$5:$C$504,$A154)=0,"",MAXIFS('点検記録'!$A$5:$A$504,'点検記録'!$C$5:$C$504,$A154)))</f>
        <v/>
      </c>
      <c r="P154" s="27">
        <f>IF($A154="","",IF($O154="","",SWITCH($N154,"毎日",$O154+1,"毎週",$O154+7,"毎月",EDATE($O154,1),"四半期",EDATE($O154,3),"毎年",EDATE($O154,12),"必要時","必要時","")))</f>
        <v/>
      </c>
      <c r="Q154" s="14" t="n"/>
      <c r="R154" s="14" t="n"/>
      <c r="S154" s="14" t="n"/>
      <c r="T154" s="14" t="n"/>
    </row>
    <row r="155" ht="20" customHeight="1">
      <c r="A155" s="14" t="n"/>
      <c r="B155" s="14" t="n"/>
      <c r="C155" s="14" t="n"/>
      <c r="D155" s="14" t="n"/>
      <c r="E155" s="14" t="n"/>
      <c r="F155" s="14" t="n"/>
      <c r="G155" s="14" t="n"/>
      <c r="H155" s="14" t="n"/>
      <c r="I155" s="14" t="n"/>
      <c r="J155" s="14" t="n"/>
      <c r="K155" s="14" t="n"/>
      <c r="L155" s="14" t="n"/>
      <c r="M155" s="26" t="n"/>
      <c r="N155" s="14" t="n"/>
      <c r="O155" s="27">
        <f>IF($A155="","",IF(MAXIFS('点検記録'!$A$5:$A$504,'点検記録'!$C$5:$C$504,$A155)=0,"",MAXIFS('点検記録'!$A$5:$A$504,'点検記録'!$C$5:$C$504,$A155)))</f>
        <v/>
      </c>
      <c r="P155" s="27">
        <f>IF($A155="","",IF($O155="","",SWITCH($N155,"毎日",$O155+1,"毎週",$O155+7,"毎月",EDATE($O155,1),"四半期",EDATE($O155,3),"毎年",EDATE($O155,12),"必要時","必要時","")))</f>
        <v/>
      </c>
      <c r="Q155" s="14" t="n"/>
      <c r="R155" s="14" t="n"/>
      <c r="S155" s="14" t="n"/>
      <c r="T155" s="14" t="n"/>
    </row>
    <row r="156" ht="20" customHeight="1">
      <c r="A156" s="14" t="n"/>
      <c r="B156" s="14" t="n"/>
      <c r="C156" s="14" t="n"/>
      <c r="D156" s="14" t="n"/>
      <c r="E156" s="14" t="n"/>
      <c r="F156" s="14" t="n"/>
      <c r="G156" s="14" t="n"/>
      <c r="H156" s="14" t="n"/>
      <c r="I156" s="14" t="n"/>
      <c r="J156" s="14" t="n"/>
      <c r="K156" s="14" t="n"/>
      <c r="L156" s="14" t="n"/>
      <c r="M156" s="26" t="n"/>
      <c r="N156" s="14" t="n"/>
      <c r="O156" s="27">
        <f>IF($A156="","",IF(MAXIFS('点検記録'!$A$5:$A$504,'点検記録'!$C$5:$C$504,$A156)=0,"",MAXIFS('点検記録'!$A$5:$A$504,'点検記録'!$C$5:$C$504,$A156)))</f>
        <v/>
      </c>
      <c r="P156" s="27">
        <f>IF($A156="","",IF($O156="","",SWITCH($N156,"毎日",$O156+1,"毎週",$O156+7,"毎月",EDATE($O156,1),"四半期",EDATE($O156,3),"毎年",EDATE($O156,12),"必要時","必要時","")))</f>
        <v/>
      </c>
      <c r="Q156" s="14" t="n"/>
      <c r="R156" s="14" t="n"/>
      <c r="S156" s="14" t="n"/>
      <c r="T156" s="14" t="n"/>
    </row>
    <row r="157" ht="20" customHeight="1">
      <c r="A157" s="14" t="n"/>
      <c r="B157" s="14" t="n"/>
      <c r="C157" s="14" t="n"/>
      <c r="D157" s="14" t="n"/>
      <c r="E157" s="14" t="n"/>
      <c r="F157" s="14" t="n"/>
      <c r="G157" s="14" t="n"/>
      <c r="H157" s="14" t="n"/>
      <c r="I157" s="14" t="n"/>
      <c r="J157" s="14" t="n"/>
      <c r="K157" s="14" t="n"/>
      <c r="L157" s="14" t="n"/>
      <c r="M157" s="26" t="n"/>
      <c r="N157" s="14" t="n"/>
      <c r="O157" s="27">
        <f>IF($A157="","",IF(MAXIFS('点検記録'!$A$5:$A$504,'点検記録'!$C$5:$C$504,$A157)=0,"",MAXIFS('点検記録'!$A$5:$A$504,'点検記録'!$C$5:$C$504,$A157)))</f>
        <v/>
      </c>
      <c r="P157" s="27">
        <f>IF($A157="","",IF($O157="","",SWITCH($N157,"毎日",$O157+1,"毎週",$O157+7,"毎月",EDATE($O157,1),"四半期",EDATE($O157,3),"毎年",EDATE($O157,12),"必要時","必要時","")))</f>
        <v/>
      </c>
      <c r="Q157" s="14" t="n"/>
      <c r="R157" s="14" t="n"/>
      <c r="S157" s="14" t="n"/>
      <c r="T157" s="14" t="n"/>
    </row>
    <row r="158" ht="20" customHeight="1">
      <c r="A158" s="14" t="n"/>
      <c r="B158" s="14" t="n"/>
      <c r="C158" s="14" t="n"/>
      <c r="D158" s="14" t="n"/>
      <c r="E158" s="14" t="n"/>
      <c r="F158" s="14" t="n"/>
      <c r="G158" s="14" t="n"/>
      <c r="H158" s="14" t="n"/>
      <c r="I158" s="14" t="n"/>
      <c r="J158" s="14" t="n"/>
      <c r="K158" s="14" t="n"/>
      <c r="L158" s="14" t="n"/>
      <c r="M158" s="26" t="n"/>
      <c r="N158" s="14" t="n"/>
      <c r="O158" s="27">
        <f>IF($A158="","",IF(MAXIFS('点検記録'!$A$5:$A$504,'点検記録'!$C$5:$C$504,$A158)=0,"",MAXIFS('点検記録'!$A$5:$A$504,'点検記録'!$C$5:$C$504,$A158)))</f>
        <v/>
      </c>
      <c r="P158" s="27">
        <f>IF($A158="","",IF($O158="","",SWITCH($N158,"毎日",$O158+1,"毎週",$O158+7,"毎月",EDATE($O158,1),"四半期",EDATE($O158,3),"毎年",EDATE($O158,12),"必要時","必要時","")))</f>
        <v/>
      </c>
      <c r="Q158" s="14" t="n"/>
      <c r="R158" s="14" t="n"/>
      <c r="S158" s="14" t="n"/>
      <c r="T158" s="14" t="n"/>
    </row>
    <row r="159" ht="20" customHeight="1">
      <c r="A159" s="14" t="n"/>
      <c r="B159" s="14" t="n"/>
      <c r="C159" s="14" t="n"/>
      <c r="D159" s="14" t="n"/>
      <c r="E159" s="14" t="n"/>
      <c r="F159" s="14" t="n"/>
      <c r="G159" s="14" t="n"/>
      <c r="H159" s="14" t="n"/>
      <c r="I159" s="14" t="n"/>
      <c r="J159" s="14" t="n"/>
      <c r="K159" s="14" t="n"/>
      <c r="L159" s="14" t="n"/>
      <c r="M159" s="26" t="n"/>
      <c r="N159" s="14" t="n"/>
      <c r="O159" s="27">
        <f>IF($A159="","",IF(MAXIFS('点検記録'!$A$5:$A$504,'点検記録'!$C$5:$C$504,$A159)=0,"",MAXIFS('点検記録'!$A$5:$A$504,'点検記録'!$C$5:$C$504,$A159)))</f>
        <v/>
      </c>
      <c r="P159" s="27">
        <f>IF($A159="","",IF($O159="","",SWITCH($N159,"毎日",$O159+1,"毎週",$O159+7,"毎月",EDATE($O159,1),"四半期",EDATE($O159,3),"毎年",EDATE($O159,12),"必要時","必要時","")))</f>
        <v/>
      </c>
      <c r="Q159" s="14" t="n"/>
      <c r="R159" s="14" t="n"/>
      <c r="S159" s="14" t="n"/>
      <c r="T159" s="14" t="n"/>
    </row>
    <row r="160" ht="20" customHeight="1">
      <c r="A160" s="14" t="n"/>
      <c r="B160" s="14" t="n"/>
      <c r="C160" s="14" t="n"/>
      <c r="D160" s="14" t="n"/>
      <c r="E160" s="14" t="n"/>
      <c r="F160" s="14" t="n"/>
      <c r="G160" s="14" t="n"/>
      <c r="H160" s="14" t="n"/>
      <c r="I160" s="14" t="n"/>
      <c r="J160" s="14" t="n"/>
      <c r="K160" s="14" t="n"/>
      <c r="L160" s="14" t="n"/>
      <c r="M160" s="26" t="n"/>
      <c r="N160" s="14" t="n"/>
      <c r="O160" s="27">
        <f>IF($A160="","",IF(MAXIFS('点検記録'!$A$5:$A$504,'点検記録'!$C$5:$C$504,$A160)=0,"",MAXIFS('点検記録'!$A$5:$A$504,'点検記録'!$C$5:$C$504,$A160)))</f>
        <v/>
      </c>
      <c r="P160" s="27">
        <f>IF($A160="","",IF($O160="","",SWITCH($N160,"毎日",$O160+1,"毎週",$O160+7,"毎月",EDATE($O160,1),"四半期",EDATE($O160,3),"毎年",EDATE($O160,12),"必要時","必要時","")))</f>
        <v/>
      </c>
      <c r="Q160" s="14" t="n"/>
      <c r="R160" s="14" t="n"/>
      <c r="S160" s="14" t="n"/>
      <c r="T160" s="14" t="n"/>
    </row>
    <row r="161" ht="20" customHeight="1">
      <c r="A161" s="14" t="n"/>
      <c r="B161" s="14" t="n"/>
      <c r="C161" s="14" t="n"/>
      <c r="D161" s="14" t="n"/>
      <c r="E161" s="14" t="n"/>
      <c r="F161" s="14" t="n"/>
      <c r="G161" s="14" t="n"/>
      <c r="H161" s="14" t="n"/>
      <c r="I161" s="14" t="n"/>
      <c r="J161" s="14" t="n"/>
      <c r="K161" s="14" t="n"/>
      <c r="L161" s="14" t="n"/>
      <c r="M161" s="26" t="n"/>
      <c r="N161" s="14" t="n"/>
      <c r="O161" s="27">
        <f>IF($A161="","",IF(MAXIFS('点検記録'!$A$5:$A$504,'点検記録'!$C$5:$C$504,$A161)=0,"",MAXIFS('点検記録'!$A$5:$A$504,'点検記録'!$C$5:$C$504,$A161)))</f>
        <v/>
      </c>
      <c r="P161" s="27">
        <f>IF($A161="","",IF($O161="","",SWITCH($N161,"毎日",$O161+1,"毎週",$O161+7,"毎月",EDATE($O161,1),"四半期",EDATE($O161,3),"毎年",EDATE($O161,12),"必要時","必要時","")))</f>
        <v/>
      </c>
      <c r="Q161" s="14" t="n"/>
      <c r="R161" s="14" t="n"/>
      <c r="S161" s="14" t="n"/>
      <c r="T161" s="14" t="n"/>
    </row>
    <row r="162" ht="20" customHeight="1">
      <c r="A162" s="14" t="n"/>
      <c r="B162" s="14" t="n"/>
      <c r="C162" s="14" t="n"/>
      <c r="D162" s="14" t="n"/>
      <c r="E162" s="14" t="n"/>
      <c r="F162" s="14" t="n"/>
      <c r="G162" s="14" t="n"/>
      <c r="H162" s="14" t="n"/>
      <c r="I162" s="14" t="n"/>
      <c r="J162" s="14" t="n"/>
      <c r="K162" s="14" t="n"/>
      <c r="L162" s="14" t="n"/>
      <c r="M162" s="26" t="n"/>
      <c r="N162" s="14" t="n"/>
      <c r="O162" s="27">
        <f>IF($A162="","",IF(MAXIFS('点検記録'!$A$5:$A$504,'点検記録'!$C$5:$C$504,$A162)=0,"",MAXIFS('点検記録'!$A$5:$A$504,'点検記録'!$C$5:$C$504,$A162)))</f>
        <v/>
      </c>
      <c r="P162" s="27">
        <f>IF($A162="","",IF($O162="","",SWITCH($N162,"毎日",$O162+1,"毎週",$O162+7,"毎月",EDATE($O162,1),"四半期",EDATE($O162,3),"毎年",EDATE($O162,12),"必要時","必要時","")))</f>
        <v/>
      </c>
      <c r="Q162" s="14" t="n"/>
      <c r="R162" s="14" t="n"/>
      <c r="S162" s="14" t="n"/>
      <c r="T162" s="14" t="n"/>
    </row>
    <row r="163" ht="20" customHeight="1">
      <c r="A163" s="14" t="n"/>
      <c r="B163" s="14" t="n"/>
      <c r="C163" s="14" t="n"/>
      <c r="D163" s="14" t="n"/>
      <c r="E163" s="14" t="n"/>
      <c r="F163" s="14" t="n"/>
      <c r="G163" s="14" t="n"/>
      <c r="H163" s="14" t="n"/>
      <c r="I163" s="14" t="n"/>
      <c r="J163" s="14" t="n"/>
      <c r="K163" s="14" t="n"/>
      <c r="L163" s="14" t="n"/>
      <c r="M163" s="26" t="n"/>
      <c r="N163" s="14" t="n"/>
      <c r="O163" s="27">
        <f>IF($A163="","",IF(MAXIFS('点検記録'!$A$5:$A$504,'点検記録'!$C$5:$C$504,$A163)=0,"",MAXIFS('点検記録'!$A$5:$A$504,'点検記録'!$C$5:$C$504,$A163)))</f>
        <v/>
      </c>
      <c r="P163" s="27">
        <f>IF($A163="","",IF($O163="","",SWITCH($N163,"毎日",$O163+1,"毎週",$O163+7,"毎月",EDATE($O163,1),"四半期",EDATE($O163,3),"毎年",EDATE($O163,12),"必要時","必要時","")))</f>
        <v/>
      </c>
      <c r="Q163" s="14" t="n"/>
      <c r="R163" s="14" t="n"/>
      <c r="S163" s="14" t="n"/>
      <c r="T163" s="14" t="n"/>
    </row>
    <row r="164" ht="20" customHeight="1">
      <c r="A164" s="14" t="n"/>
      <c r="B164" s="14" t="n"/>
      <c r="C164" s="14" t="n"/>
      <c r="D164" s="14" t="n"/>
      <c r="E164" s="14" t="n"/>
      <c r="F164" s="14" t="n"/>
      <c r="G164" s="14" t="n"/>
      <c r="H164" s="14" t="n"/>
      <c r="I164" s="14" t="n"/>
      <c r="J164" s="14" t="n"/>
      <c r="K164" s="14" t="n"/>
      <c r="L164" s="14" t="n"/>
      <c r="M164" s="26" t="n"/>
      <c r="N164" s="14" t="n"/>
      <c r="O164" s="27">
        <f>IF($A164="","",IF(MAXIFS('点検記録'!$A$5:$A$504,'点検記録'!$C$5:$C$504,$A164)=0,"",MAXIFS('点検記録'!$A$5:$A$504,'点検記録'!$C$5:$C$504,$A164)))</f>
        <v/>
      </c>
      <c r="P164" s="27">
        <f>IF($A164="","",IF($O164="","",SWITCH($N164,"毎日",$O164+1,"毎週",$O164+7,"毎月",EDATE($O164,1),"四半期",EDATE($O164,3),"毎年",EDATE($O164,12),"必要時","必要時","")))</f>
        <v/>
      </c>
      <c r="Q164" s="14" t="n"/>
      <c r="R164" s="14" t="n"/>
      <c r="S164" s="14" t="n"/>
      <c r="T164" s="14" t="n"/>
    </row>
    <row r="165" ht="20" customHeight="1">
      <c r="A165" s="14" t="n"/>
      <c r="B165" s="14" t="n"/>
      <c r="C165" s="14" t="n"/>
      <c r="D165" s="14" t="n"/>
      <c r="E165" s="14" t="n"/>
      <c r="F165" s="14" t="n"/>
      <c r="G165" s="14" t="n"/>
      <c r="H165" s="14" t="n"/>
      <c r="I165" s="14" t="n"/>
      <c r="J165" s="14" t="n"/>
      <c r="K165" s="14" t="n"/>
      <c r="L165" s="14" t="n"/>
      <c r="M165" s="26" t="n"/>
      <c r="N165" s="14" t="n"/>
      <c r="O165" s="27">
        <f>IF($A165="","",IF(MAXIFS('点検記録'!$A$5:$A$504,'点検記録'!$C$5:$C$504,$A165)=0,"",MAXIFS('点検記録'!$A$5:$A$504,'点検記録'!$C$5:$C$504,$A165)))</f>
        <v/>
      </c>
      <c r="P165" s="27">
        <f>IF($A165="","",IF($O165="","",SWITCH($N165,"毎日",$O165+1,"毎週",$O165+7,"毎月",EDATE($O165,1),"四半期",EDATE($O165,3),"毎年",EDATE($O165,12),"必要時","必要時","")))</f>
        <v/>
      </c>
      <c r="Q165" s="14" t="n"/>
      <c r="R165" s="14" t="n"/>
      <c r="S165" s="14" t="n"/>
      <c r="T165" s="14" t="n"/>
    </row>
    <row r="166" ht="20" customHeight="1">
      <c r="A166" s="14" t="n"/>
      <c r="B166" s="14" t="n"/>
      <c r="C166" s="14" t="n"/>
      <c r="D166" s="14" t="n"/>
      <c r="E166" s="14" t="n"/>
      <c r="F166" s="14" t="n"/>
      <c r="G166" s="14" t="n"/>
      <c r="H166" s="14" t="n"/>
      <c r="I166" s="14" t="n"/>
      <c r="J166" s="14" t="n"/>
      <c r="K166" s="14" t="n"/>
      <c r="L166" s="14" t="n"/>
      <c r="M166" s="26" t="n"/>
      <c r="N166" s="14" t="n"/>
      <c r="O166" s="27">
        <f>IF($A166="","",IF(MAXIFS('点検記録'!$A$5:$A$504,'点検記録'!$C$5:$C$504,$A166)=0,"",MAXIFS('点検記録'!$A$5:$A$504,'点検記録'!$C$5:$C$504,$A166)))</f>
        <v/>
      </c>
      <c r="P166" s="27">
        <f>IF($A166="","",IF($O166="","",SWITCH($N166,"毎日",$O166+1,"毎週",$O166+7,"毎月",EDATE($O166,1),"四半期",EDATE($O166,3),"毎年",EDATE($O166,12),"必要時","必要時","")))</f>
        <v/>
      </c>
      <c r="Q166" s="14" t="n"/>
      <c r="R166" s="14" t="n"/>
      <c r="S166" s="14" t="n"/>
      <c r="T166" s="14" t="n"/>
    </row>
    <row r="167" ht="20" customHeight="1">
      <c r="A167" s="14" t="n"/>
      <c r="B167" s="14" t="n"/>
      <c r="C167" s="14" t="n"/>
      <c r="D167" s="14" t="n"/>
      <c r="E167" s="14" t="n"/>
      <c r="F167" s="14" t="n"/>
      <c r="G167" s="14" t="n"/>
      <c r="H167" s="14" t="n"/>
      <c r="I167" s="14" t="n"/>
      <c r="J167" s="14" t="n"/>
      <c r="K167" s="14" t="n"/>
      <c r="L167" s="14" t="n"/>
      <c r="M167" s="26" t="n"/>
      <c r="N167" s="14" t="n"/>
      <c r="O167" s="27">
        <f>IF($A167="","",IF(MAXIFS('点検記録'!$A$5:$A$504,'点検記録'!$C$5:$C$504,$A167)=0,"",MAXIFS('点検記録'!$A$5:$A$504,'点検記録'!$C$5:$C$504,$A167)))</f>
        <v/>
      </c>
      <c r="P167" s="27">
        <f>IF($A167="","",IF($O167="","",SWITCH($N167,"毎日",$O167+1,"毎週",$O167+7,"毎月",EDATE($O167,1),"四半期",EDATE($O167,3),"毎年",EDATE($O167,12),"必要時","必要時","")))</f>
        <v/>
      </c>
      <c r="Q167" s="14" t="n"/>
      <c r="R167" s="14" t="n"/>
      <c r="S167" s="14" t="n"/>
      <c r="T167" s="14" t="n"/>
    </row>
    <row r="168" ht="20" customHeight="1">
      <c r="A168" s="14" t="n"/>
      <c r="B168" s="14" t="n"/>
      <c r="C168" s="14" t="n"/>
      <c r="D168" s="14" t="n"/>
      <c r="E168" s="14" t="n"/>
      <c r="F168" s="14" t="n"/>
      <c r="G168" s="14" t="n"/>
      <c r="H168" s="14" t="n"/>
      <c r="I168" s="14" t="n"/>
      <c r="J168" s="14" t="n"/>
      <c r="K168" s="14" t="n"/>
      <c r="L168" s="14" t="n"/>
      <c r="M168" s="26" t="n"/>
      <c r="N168" s="14" t="n"/>
      <c r="O168" s="27">
        <f>IF($A168="","",IF(MAXIFS('点検記録'!$A$5:$A$504,'点検記録'!$C$5:$C$504,$A168)=0,"",MAXIFS('点検記録'!$A$5:$A$504,'点検記録'!$C$5:$C$504,$A168)))</f>
        <v/>
      </c>
      <c r="P168" s="27">
        <f>IF($A168="","",IF($O168="","",SWITCH($N168,"毎日",$O168+1,"毎週",$O168+7,"毎月",EDATE($O168,1),"四半期",EDATE($O168,3),"毎年",EDATE($O168,12),"必要時","必要時","")))</f>
        <v/>
      </c>
      <c r="Q168" s="14" t="n"/>
      <c r="R168" s="14" t="n"/>
      <c r="S168" s="14" t="n"/>
      <c r="T168" s="14" t="n"/>
    </row>
    <row r="169" ht="20" customHeight="1">
      <c r="A169" s="14" t="n"/>
      <c r="B169" s="14" t="n"/>
      <c r="C169" s="14" t="n"/>
      <c r="D169" s="14" t="n"/>
      <c r="E169" s="14" t="n"/>
      <c r="F169" s="14" t="n"/>
      <c r="G169" s="14" t="n"/>
      <c r="H169" s="14" t="n"/>
      <c r="I169" s="14" t="n"/>
      <c r="J169" s="14" t="n"/>
      <c r="K169" s="14" t="n"/>
      <c r="L169" s="14" t="n"/>
      <c r="M169" s="26" t="n"/>
      <c r="N169" s="14" t="n"/>
      <c r="O169" s="27">
        <f>IF($A169="","",IF(MAXIFS('点検記録'!$A$5:$A$504,'点検記録'!$C$5:$C$504,$A169)=0,"",MAXIFS('点検記録'!$A$5:$A$504,'点検記録'!$C$5:$C$504,$A169)))</f>
        <v/>
      </c>
      <c r="P169" s="27">
        <f>IF($A169="","",IF($O169="","",SWITCH($N169,"毎日",$O169+1,"毎週",$O169+7,"毎月",EDATE($O169,1),"四半期",EDATE($O169,3),"毎年",EDATE($O169,12),"必要時","必要時","")))</f>
        <v/>
      </c>
      <c r="Q169" s="14" t="n"/>
      <c r="R169" s="14" t="n"/>
      <c r="S169" s="14" t="n"/>
      <c r="T169" s="14" t="n"/>
    </row>
    <row r="170" ht="20" customHeight="1">
      <c r="A170" s="14" t="n"/>
      <c r="B170" s="14" t="n"/>
      <c r="C170" s="14" t="n"/>
      <c r="D170" s="14" t="n"/>
      <c r="E170" s="14" t="n"/>
      <c r="F170" s="14" t="n"/>
      <c r="G170" s="14" t="n"/>
      <c r="H170" s="14" t="n"/>
      <c r="I170" s="14" t="n"/>
      <c r="J170" s="14" t="n"/>
      <c r="K170" s="14" t="n"/>
      <c r="L170" s="14" t="n"/>
      <c r="M170" s="26" t="n"/>
      <c r="N170" s="14" t="n"/>
      <c r="O170" s="27">
        <f>IF($A170="","",IF(MAXIFS('点検記録'!$A$5:$A$504,'点検記録'!$C$5:$C$504,$A170)=0,"",MAXIFS('点検記録'!$A$5:$A$504,'点検記録'!$C$5:$C$504,$A170)))</f>
        <v/>
      </c>
      <c r="P170" s="27">
        <f>IF($A170="","",IF($O170="","",SWITCH($N170,"毎日",$O170+1,"毎週",$O170+7,"毎月",EDATE($O170,1),"四半期",EDATE($O170,3),"毎年",EDATE($O170,12),"必要時","必要時","")))</f>
        <v/>
      </c>
      <c r="Q170" s="14" t="n"/>
      <c r="R170" s="14" t="n"/>
      <c r="S170" s="14" t="n"/>
      <c r="T170" s="14" t="n"/>
    </row>
    <row r="171" ht="20" customHeight="1">
      <c r="A171" s="14" t="n"/>
      <c r="B171" s="14" t="n"/>
      <c r="C171" s="14" t="n"/>
      <c r="D171" s="14" t="n"/>
      <c r="E171" s="14" t="n"/>
      <c r="F171" s="14" t="n"/>
      <c r="G171" s="14" t="n"/>
      <c r="H171" s="14" t="n"/>
      <c r="I171" s="14" t="n"/>
      <c r="J171" s="14" t="n"/>
      <c r="K171" s="14" t="n"/>
      <c r="L171" s="14" t="n"/>
      <c r="M171" s="26" t="n"/>
      <c r="N171" s="14" t="n"/>
      <c r="O171" s="27">
        <f>IF($A171="","",IF(MAXIFS('点検記録'!$A$5:$A$504,'点検記録'!$C$5:$C$504,$A171)=0,"",MAXIFS('点検記録'!$A$5:$A$504,'点検記録'!$C$5:$C$504,$A171)))</f>
        <v/>
      </c>
      <c r="P171" s="27">
        <f>IF($A171="","",IF($O171="","",SWITCH($N171,"毎日",$O171+1,"毎週",$O171+7,"毎月",EDATE($O171,1),"四半期",EDATE($O171,3),"毎年",EDATE($O171,12),"必要時","必要時","")))</f>
        <v/>
      </c>
      <c r="Q171" s="14" t="n"/>
      <c r="R171" s="14" t="n"/>
      <c r="S171" s="14" t="n"/>
      <c r="T171" s="14" t="n"/>
    </row>
    <row r="172" ht="20" customHeight="1">
      <c r="A172" s="14" t="n"/>
      <c r="B172" s="14" t="n"/>
      <c r="C172" s="14" t="n"/>
      <c r="D172" s="14" t="n"/>
      <c r="E172" s="14" t="n"/>
      <c r="F172" s="14" t="n"/>
      <c r="G172" s="14" t="n"/>
      <c r="H172" s="14" t="n"/>
      <c r="I172" s="14" t="n"/>
      <c r="J172" s="14" t="n"/>
      <c r="K172" s="14" t="n"/>
      <c r="L172" s="14" t="n"/>
      <c r="M172" s="26" t="n"/>
      <c r="N172" s="14" t="n"/>
      <c r="O172" s="27">
        <f>IF($A172="","",IF(MAXIFS('点検記録'!$A$5:$A$504,'点検記録'!$C$5:$C$504,$A172)=0,"",MAXIFS('点検記録'!$A$5:$A$504,'点検記録'!$C$5:$C$504,$A172)))</f>
        <v/>
      </c>
      <c r="P172" s="27">
        <f>IF($A172="","",IF($O172="","",SWITCH($N172,"毎日",$O172+1,"毎週",$O172+7,"毎月",EDATE($O172,1),"四半期",EDATE($O172,3),"毎年",EDATE($O172,12),"必要時","必要時","")))</f>
        <v/>
      </c>
      <c r="Q172" s="14" t="n"/>
      <c r="R172" s="14" t="n"/>
      <c r="S172" s="14" t="n"/>
      <c r="T172" s="14" t="n"/>
    </row>
    <row r="173" ht="20" customHeight="1">
      <c r="A173" s="14" t="n"/>
      <c r="B173" s="14" t="n"/>
      <c r="C173" s="14" t="n"/>
      <c r="D173" s="14" t="n"/>
      <c r="E173" s="14" t="n"/>
      <c r="F173" s="14" t="n"/>
      <c r="G173" s="14" t="n"/>
      <c r="H173" s="14" t="n"/>
      <c r="I173" s="14" t="n"/>
      <c r="J173" s="14" t="n"/>
      <c r="K173" s="14" t="n"/>
      <c r="L173" s="14" t="n"/>
      <c r="M173" s="26" t="n"/>
      <c r="N173" s="14" t="n"/>
      <c r="O173" s="27">
        <f>IF($A173="","",IF(MAXIFS('点検記録'!$A$5:$A$504,'点検記録'!$C$5:$C$504,$A173)=0,"",MAXIFS('点検記録'!$A$5:$A$504,'点検記録'!$C$5:$C$504,$A173)))</f>
        <v/>
      </c>
      <c r="P173" s="27">
        <f>IF($A173="","",IF($O173="","",SWITCH($N173,"毎日",$O173+1,"毎週",$O173+7,"毎月",EDATE($O173,1),"四半期",EDATE($O173,3),"毎年",EDATE($O173,12),"必要時","必要時","")))</f>
        <v/>
      </c>
      <c r="Q173" s="14" t="n"/>
      <c r="R173" s="14" t="n"/>
      <c r="S173" s="14" t="n"/>
      <c r="T173" s="14" t="n"/>
    </row>
    <row r="174" ht="20" customHeight="1">
      <c r="A174" s="14" t="n"/>
      <c r="B174" s="14" t="n"/>
      <c r="C174" s="14" t="n"/>
      <c r="D174" s="14" t="n"/>
      <c r="E174" s="14" t="n"/>
      <c r="F174" s="14" t="n"/>
      <c r="G174" s="14" t="n"/>
      <c r="H174" s="14" t="n"/>
      <c r="I174" s="14" t="n"/>
      <c r="J174" s="14" t="n"/>
      <c r="K174" s="14" t="n"/>
      <c r="L174" s="14" t="n"/>
      <c r="M174" s="26" t="n"/>
      <c r="N174" s="14" t="n"/>
      <c r="O174" s="27">
        <f>IF($A174="","",IF(MAXIFS('点検記録'!$A$5:$A$504,'点検記録'!$C$5:$C$504,$A174)=0,"",MAXIFS('点検記録'!$A$5:$A$504,'点検記録'!$C$5:$C$504,$A174)))</f>
        <v/>
      </c>
      <c r="P174" s="27">
        <f>IF($A174="","",IF($O174="","",SWITCH($N174,"毎日",$O174+1,"毎週",$O174+7,"毎月",EDATE($O174,1),"四半期",EDATE($O174,3),"毎年",EDATE($O174,12),"必要時","必要時","")))</f>
        <v/>
      </c>
      <c r="Q174" s="14" t="n"/>
      <c r="R174" s="14" t="n"/>
      <c r="S174" s="14" t="n"/>
      <c r="T174" s="14" t="n"/>
    </row>
    <row r="175" ht="20" customHeight="1">
      <c r="A175" s="14" t="n"/>
      <c r="B175" s="14" t="n"/>
      <c r="C175" s="14" t="n"/>
      <c r="D175" s="14" t="n"/>
      <c r="E175" s="14" t="n"/>
      <c r="F175" s="14" t="n"/>
      <c r="G175" s="14" t="n"/>
      <c r="H175" s="14" t="n"/>
      <c r="I175" s="14" t="n"/>
      <c r="J175" s="14" t="n"/>
      <c r="K175" s="14" t="n"/>
      <c r="L175" s="14" t="n"/>
      <c r="M175" s="26" t="n"/>
      <c r="N175" s="14" t="n"/>
      <c r="O175" s="27">
        <f>IF($A175="","",IF(MAXIFS('点検記録'!$A$5:$A$504,'点検記録'!$C$5:$C$504,$A175)=0,"",MAXIFS('点検記録'!$A$5:$A$504,'点検記録'!$C$5:$C$504,$A175)))</f>
        <v/>
      </c>
      <c r="P175" s="27">
        <f>IF($A175="","",IF($O175="","",SWITCH($N175,"毎日",$O175+1,"毎週",$O175+7,"毎月",EDATE($O175,1),"四半期",EDATE($O175,3),"毎年",EDATE($O175,12),"必要時","必要時","")))</f>
        <v/>
      </c>
      <c r="Q175" s="14" t="n"/>
      <c r="R175" s="14" t="n"/>
      <c r="S175" s="14" t="n"/>
      <c r="T175" s="14" t="n"/>
    </row>
    <row r="176" ht="20" customHeight="1">
      <c r="A176" s="14" t="n"/>
      <c r="B176" s="14" t="n"/>
      <c r="C176" s="14" t="n"/>
      <c r="D176" s="14" t="n"/>
      <c r="E176" s="14" t="n"/>
      <c r="F176" s="14" t="n"/>
      <c r="G176" s="14" t="n"/>
      <c r="H176" s="14" t="n"/>
      <c r="I176" s="14" t="n"/>
      <c r="J176" s="14" t="n"/>
      <c r="K176" s="14" t="n"/>
      <c r="L176" s="14" t="n"/>
      <c r="M176" s="26" t="n"/>
      <c r="N176" s="14" t="n"/>
      <c r="O176" s="27">
        <f>IF($A176="","",IF(MAXIFS('点検記録'!$A$5:$A$504,'点検記録'!$C$5:$C$504,$A176)=0,"",MAXIFS('点検記録'!$A$5:$A$504,'点検記録'!$C$5:$C$504,$A176)))</f>
        <v/>
      </c>
      <c r="P176" s="27">
        <f>IF($A176="","",IF($O176="","",SWITCH($N176,"毎日",$O176+1,"毎週",$O176+7,"毎月",EDATE($O176,1),"四半期",EDATE($O176,3),"毎年",EDATE($O176,12),"必要時","必要時","")))</f>
        <v/>
      </c>
      <c r="Q176" s="14" t="n"/>
      <c r="R176" s="14" t="n"/>
      <c r="S176" s="14" t="n"/>
      <c r="T176" s="14" t="n"/>
    </row>
    <row r="177" ht="20" customHeight="1">
      <c r="A177" s="14" t="n"/>
      <c r="B177" s="14" t="n"/>
      <c r="C177" s="14" t="n"/>
      <c r="D177" s="14" t="n"/>
      <c r="E177" s="14" t="n"/>
      <c r="F177" s="14" t="n"/>
      <c r="G177" s="14" t="n"/>
      <c r="H177" s="14" t="n"/>
      <c r="I177" s="14" t="n"/>
      <c r="J177" s="14" t="n"/>
      <c r="K177" s="14" t="n"/>
      <c r="L177" s="14" t="n"/>
      <c r="M177" s="26" t="n"/>
      <c r="N177" s="14" t="n"/>
      <c r="O177" s="27">
        <f>IF($A177="","",IF(MAXIFS('点検記録'!$A$5:$A$504,'点検記録'!$C$5:$C$504,$A177)=0,"",MAXIFS('点検記録'!$A$5:$A$504,'点検記録'!$C$5:$C$504,$A177)))</f>
        <v/>
      </c>
      <c r="P177" s="27">
        <f>IF($A177="","",IF($O177="","",SWITCH($N177,"毎日",$O177+1,"毎週",$O177+7,"毎月",EDATE($O177,1),"四半期",EDATE($O177,3),"毎年",EDATE($O177,12),"必要時","必要時","")))</f>
        <v/>
      </c>
      <c r="Q177" s="14" t="n"/>
      <c r="R177" s="14" t="n"/>
      <c r="S177" s="14" t="n"/>
      <c r="T177" s="14" t="n"/>
    </row>
    <row r="178" ht="20" customHeight="1">
      <c r="A178" s="14" t="n"/>
      <c r="B178" s="14" t="n"/>
      <c r="C178" s="14" t="n"/>
      <c r="D178" s="14" t="n"/>
      <c r="E178" s="14" t="n"/>
      <c r="F178" s="14" t="n"/>
      <c r="G178" s="14" t="n"/>
      <c r="H178" s="14" t="n"/>
      <c r="I178" s="14" t="n"/>
      <c r="J178" s="14" t="n"/>
      <c r="K178" s="14" t="n"/>
      <c r="L178" s="14" t="n"/>
      <c r="M178" s="26" t="n"/>
      <c r="N178" s="14" t="n"/>
      <c r="O178" s="27">
        <f>IF($A178="","",IF(MAXIFS('点検記録'!$A$5:$A$504,'点検記録'!$C$5:$C$504,$A178)=0,"",MAXIFS('点検記録'!$A$5:$A$504,'点検記録'!$C$5:$C$504,$A178)))</f>
        <v/>
      </c>
      <c r="P178" s="27">
        <f>IF($A178="","",IF($O178="","",SWITCH($N178,"毎日",$O178+1,"毎週",$O178+7,"毎月",EDATE($O178,1),"四半期",EDATE($O178,3),"毎年",EDATE($O178,12),"必要時","必要時","")))</f>
        <v/>
      </c>
      <c r="Q178" s="14" t="n"/>
      <c r="R178" s="14" t="n"/>
      <c r="S178" s="14" t="n"/>
      <c r="T178" s="14" t="n"/>
    </row>
    <row r="179" ht="20" customHeight="1">
      <c r="A179" s="14" t="n"/>
      <c r="B179" s="14" t="n"/>
      <c r="C179" s="14" t="n"/>
      <c r="D179" s="14" t="n"/>
      <c r="E179" s="14" t="n"/>
      <c r="F179" s="14" t="n"/>
      <c r="G179" s="14" t="n"/>
      <c r="H179" s="14" t="n"/>
      <c r="I179" s="14" t="n"/>
      <c r="J179" s="14" t="n"/>
      <c r="K179" s="14" t="n"/>
      <c r="L179" s="14" t="n"/>
      <c r="M179" s="26" t="n"/>
      <c r="N179" s="14" t="n"/>
      <c r="O179" s="27">
        <f>IF($A179="","",IF(MAXIFS('点検記録'!$A$5:$A$504,'点検記録'!$C$5:$C$504,$A179)=0,"",MAXIFS('点検記録'!$A$5:$A$504,'点検記録'!$C$5:$C$504,$A179)))</f>
        <v/>
      </c>
      <c r="P179" s="27">
        <f>IF($A179="","",IF($O179="","",SWITCH($N179,"毎日",$O179+1,"毎週",$O179+7,"毎月",EDATE($O179,1),"四半期",EDATE($O179,3),"毎年",EDATE($O179,12),"必要時","必要時","")))</f>
        <v/>
      </c>
      <c r="Q179" s="14" t="n"/>
      <c r="R179" s="14" t="n"/>
      <c r="S179" s="14" t="n"/>
      <c r="T179" s="14" t="n"/>
    </row>
    <row r="180" ht="20" customHeight="1">
      <c r="A180" s="14" t="n"/>
      <c r="B180" s="14" t="n"/>
      <c r="C180" s="14" t="n"/>
      <c r="D180" s="14" t="n"/>
      <c r="E180" s="14" t="n"/>
      <c r="F180" s="14" t="n"/>
      <c r="G180" s="14" t="n"/>
      <c r="H180" s="14" t="n"/>
      <c r="I180" s="14" t="n"/>
      <c r="J180" s="14" t="n"/>
      <c r="K180" s="14" t="n"/>
      <c r="L180" s="14" t="n"/>
      <c r="M180" s="26" t="n"/>
      <c r="N180" s="14" t="n"/>
      <c r="O180" s="27">
        <f>IF($A180="","",IF(MAXIFS('点検記録'!$A$5:$A$504,'点検記録'!$C$5:$C$504,$A180)=0,"",MAXIFS('点検記録'!$A$5:$A$504,'点検記録'!$C$5:$C$504,$A180)))</f>
        <v/>
      </c>
      <c r="P180" s="27">
        <f>IF($A180="","",IF($O180="","",SWITCH($N180,"毎日",$O180+1,"毎週",$O180+7,"毎月",EDATE($O180,1),"四半期",EDATE($O180,3),"毎年",EDATE($O180,12),"必要時","必要時","")))</f>
        <v/>
      </c>
      <c r="Q180" s="14" t="n"/>
      <c r="R180" s="14" t="n"/>
      <c r="S180" s="14" t="n"/>
      <c r="T180" s="14" t="n"/>
    </row>
    <row r="181" ht="20" customHeight="1">
      <c r="A181" s="14" t="n"/>
      <c r="B181" s="14" t="n"/>
      <c r="C181" s="14" t="n"/>
      <c r="D181" s="14" t="n"/>
      <c r="E181" s="14" t="n"/>
      <c r="F181" s="14" t="n"/>
      <c r="G181" s="14" t="n"/>
      <c r="H181" s="14" t="n"/>
      <c r="I181" s="14" t="n"/>
      <c r="J181" s="14" t="n"/>
      <c r="K181" s="14" t="n"/>
      <c r="L181" s="14" t="n"/>
      <c r="M181" s="26" t="n"/>
      <c r="N181" s="14" t="n"/>
      <c r="O181" s="27">
        <f>IF($A181="","",IF(MAXIFS('点検記録'!$A$5:$A$504,'点検記録'!$C$5:$C$504,$A181)=0,"",MAXIFS('点検記録'!$A$5:$A$504,'点検記録'!$C$5:$C$504,$A181)))</f>
        <v/>
      </c>
      <c r="P181" s="27">
        <f>IF($A181="","",IF($O181="","",SWITCH($N181,"毎日",$O181+1,"毎週",$O181+7,"毎月",EDATE($O181,1),"四半期",EDATE($O181,3),"毎年",EDATE($O181,12),"必要時","必要時","")))</f>
        <v/>
      </c>
      <c r="Q181" s="14" t="n"/>
      <c r="R181" s="14" t="n"/>
      <c r="S181" s="14" t="n"/>
      <c r="T181" s="14" t="n"/>
    </row>
    <row r="182" ht="20" customHeight="1">
      <c r="A182" s="14" t="n"/>
      <c r="B182" s="14" t="n"/>
      <c r="C182" s="14" t="n"/>
      <c r="D182" s="14" t="n"/>
      <c r="E182" s="14" t="n"/>
      <c r="F182" s="14" t="n"/>
      <c r="G182" s="14" t="n"/>
      <c r="H182" s="14" t="n"/>
      <c r="I182" s="14" t="n"/>
      <c r="J182" s="14" t="n"/>
      <c r="K182" s="14" t="n"/>
      <c r="L182" s="14" t="n"/>
      <c r="M182" s="26" t="n"/>
      <c r="N182" s="14" t="n"/>
      <c r="O182" s="27">
        <f>IF($A182="","",IF(MAXIFS('点検記録'!$A$5:$A$504,'点検記録'!$C$5:$C$504,$A182)=0,"",MAXIFS('点検記録'!$A$5:$A$504,'点検記録'!$C$5:$C$504,$A182)))</f>
        <v/>
      </c>
      <c r="P182" s="27">
        <f>IF($A182="","",IF($O182="","",SWITCH($N182,"毎日",$O182+1,"毎週",$O182+7,"毎月",EDATE($O182,1),"四半期",EDATE($O182,3),"毎年",EDATE($O182,12),"必要時","必要時","")))</f>
        <v/>
      </c>
      <c r="Q182" s="14" t="n"/>
      <c r="R182" s="14" t="n"/>
      <c r="S182" s="14" t="n"/>
      <c r="T182" s="14" t="n"/>
    </row>
    <row r="183" ht="20" customHeight="1">
      <c r="A183" s="14" t="n"/>
      <c r="B183" s="14" t="n"/>
      <c r="C183" s="14" t="n"/>
      <c r="D183" s="14" t="n"/>
      <c r="E183" s="14" t="n"/>
      <c r="F183" s="14" t="n"/>
      <c r="G183" s="14" t="n"/>
      <c r="H183" s="14" t="n"/>
      <c r="I183" s="14" t="n"/>
      <c r="J183" s="14" t="n"/>
      <c r="K183" s="14" t="n"/>
      <c r="L183" s="14" t="n"/>
      <c r="M183" s="26" t="n"/>
      <c r="N183" s="14" t="n"/>
      <c r="O183" s="27">
        <f>IF($A183="","",IF(MAXIFS('点検記録'!$A$5:$A$504,'点検記録'!$C$5:$C$504,$A183)=0,"",MAXIFS('点検記録'!$A$5:$A$504,'点検記録'!$C$5:$C$504,$A183)))</f>
        <v/>
      </c>
      <c r="P183" s="27">
        <f>IF($A183="","",IF($O183="","",SWITCH($N183,"毎日",$O183+1,"毎週",$O183+7,"毎月",EDATE($O183,1),"四半期",EDATE($O183,3),"毎年",EDATE($O183,12),"必要時","必要時","")))</f>
        <v/>
      </c>
      <c r="Q183" s="14" t="n"/>
      <c r="R183" s="14" t="n"/>
      <c r="S183" s="14" t="n"/>
      <c r="T183" s="14" t="n"/>
    </row>
    <row r="184" ht="20" customHeight="1">
      <c r="A184" s="14" t="n"/>
      <c r="B184" s="14" t="n"/>
      <c r="C184" s="14" t="n"/>
      <c r="D184" s="14" t="n"/>
      <c r="E184" s="14" t="n"/>
      <c r="F184" s="14" t="n"/>
      <c r="G184" s="14" t="n"/>
      <c r="H184" s="14" t="n"/>
      <c r="I184" s="14" t="n"/>
      <c r="J184" s="14" t="n"/>
      <c r="K184" s="14" t="n"/>
      <c r="L184" s="14" t="n"/>
      <c r="M184" s="26" t="n"/>
      <c r="N184" s="14" t="n"/>
      <c r="O184" s="27">
        <f>IF($A184="","",IF(MAXIFS('点検記録'!$A$5:$A$504,'点検記録'!$C$5:$C$504,$A184)=0,"",MAXIFS('点検記録'!$A$5:$A$504,'点検記録'!$C$5:$C$504,$A184)))</f>
        <v/>
      </c>
      <c r="P184" s="27">
        <f>IF($A184="","",IF($O184="","",SWITCH($N184,"毎日",$O184+1,"毎週",$O184+7,"毎月",EDATE($O184,1),"四半期",EDATE($O184,3),"毎年",EDATE($O184,12),"必要時","必要時","")))</f>
        <v/>
      </c>
      <c r="Q184" s="14" t="n"/>
      <c r="R184" s="14" t="n"/>
      <c r="S184" s="14" t="n"/>
      <c r="T184" s="14" t="n"/>
    </row>
    <row r="185" ht="20" customHeight="1">
      <c r="A185" s="14" t="n"/>
      <c r="B185" s="14" t="n"/>
      <c r="C185" s="14" t="n"/>
      <c r="D185" s="14" t="n"/>
      <c r="E185" s="14" t="n"/>
      <c r="F185" s="14" t="n"/>
      <c r="G185" s="14" t="n"/>
      <c r="H185" s="14" t="n"/>
      <c r="I185" s="14" t="n"/>
      <c r="J185" s="14" t="n"/>
      <c r="K185" s="14" t="n"/>
      <c r="L185" s="14" t="n"/>
      <c r="M185" s="26" t="n"/>
      <c r="N185" s="14" t="n"/>
      <c r="O185" s="27">
        <f>IF($A185="","",IF(MAXIFS('点検記録'!$A$5:$A$504,'点検記録'!$C$5:$C$504,$A185)=0,"",MAXIFS('点検記録'!$A$5:$A$504,'点検記録'!$C$5:$C$504,$A185)))</f>
        <v/>
      </c>
      <c r="P185" s="27">
        <f>IF($A185="","",IF($O185="","",SWITCH($N185,"毎日",$O185+1,"毎週",$O185+7,"毎月",EDATE($O185,1),"四半期",EDATE($O185,3),"毎年",EDATE($O185,12),"必要時","必要時","")))</f>
        <v/>
      </c>
      <c r="Q185" s="14" t="n"/>
      <c r="R185" s="14" t="n"/>
      <c r="S185" s="14" t="n"/>
      <c r="T185" s="14" t="n"/>
    </row>
    <row r="186" ht="20" customHeight="1">
      <c r="A186" s="14" t="n"/>
      <c r="B186" s="14" t="n"/>
      <c r="C186" s="14" t="n"/>
      <c r="D186" s="14" t="n"/>
      <c r="E186" s="14" t="n"/>
      <c r="F186" s="14" t="n"/>
      <c r="G186" s="14" t="n"/>
      <c r="H186" s="14" t="n"/>
      <c r="I186" s="14" t="n"/>
      <c r="J186" s="14" t="n"/>
      <c r="K186" s="14" t="n"/>
      <c r="L186" s="14" t="n"/>
      <c r="M186" s="26" t="n"/>
      <c r="N186" s="14" t="n"/>
      <c r="O186" s="27">
        <f>IF($A186="","",IF(MAXIFS('点検記録'!$A$5:$A$504,'点検記録'!$C$5:$C$504,$A186)=0,"",MAXIFS('点検記録'!$A$5:$A$504,'点検記録'!$C$5:$C$504,$A186)))</f>
        <v/>
      </c>
      <c r="P186" s="27">
        <f>IF($A186="","",IF($O186="","",SWITCH($N186,"毎日",$O186+1,"毎週",$O186+7,"毎月",EDATE($O186,1),"四半期",EDATE($O186,3),"毎年",EDATE($O186,12),"必要時","必要時","")))</f>
        <v/>
      </c>
      <c r="Q186" s="14" t="n"/>
      <c r="R186" s="14" t="n"/>
      <c r="S186" s="14" t="n"/>
      <c r="T186" s="14" t="n"/>
    </row>
    <row r="187" ht="20" customHeight="1">
      <c r="A187" s="14" t="n"/>
      <c r="B187" s="14" t="n"/>
      <c r="C187" s="14" t="n"/>
      <c r="D187" s="14" t="n"/>
      <c r="E187" s="14" t="n"/>
      <c r="F187" s="14" t="n"/>
      <c r="G187" s="14" t="n"/>
      <c r="H187" s="14" t="n"/>
      <c r="I187" s="14" t="n"/>
      <c r="J187" s="14" t="n"/>
      <c r="K187" s="14" t="n"/>
      <c r="L187" s="14" t="n"/>
      <c r="M187" s="26" t="n"/>
      <c r="N187" s="14" t="n"/>
      <c r="O187" s="27">
        <f>IF($A187="","",IF(MAXIFS('点検記録'!$A$5:$A$504,'点検記録'!$C$5:$C$504,$A187)=0,"",MAXIFS('点検記録'!$A$5:$A$504,'点検記録'!$C$5:$C$504,$A187)))</f>
        <v/>
      </c>
      <c r="P187" s="27">
        <f>IF($A187="","",IF($O187="","",SWITCH($N187,"毎日",$O187+1,"毎週",$O187+7,"毎月",EDATE($O187,1),"四半期",EDATE($O187,3),"毎年",EDATE($O187,12),"必要時","必要時","")))</f>
        <v/>
      </c>
      <c r="Q187" s="14" t="n"/>
      <c r="R187" s="14" t="n"/>
      <c r="S187" s="14" t="n"/>
      <c r="T187" s="14" t="n"/>
    </row>
    <row r="188" ht="20" customHeight="1">
      <c r="A188" s="14" t="n"/>
      <c r="B188" s="14" t="n"/>
      <c r="C188" s="14" t="n"/>
      <c r="D188" s="14" t="n"/>
      <c r="E188" s="14" t="n"/>
      <c r="F188" s="14" t="n"/>
      <c r="G188" s="14" t="n"/>
      <c r="H188" s="14" t="n"/>
      <c r="I188" s="14" t="n"/>
      <c r="J188" s="14" t="n"/>
      <c r="K188" s="14" t="n"/>
      <c r="L188" s="14" t="n"/>
      <c r="M188" s="26" t="n"/>
      <c r="N188" s="14" t="n"/>
      <c r="O188" s="27">
        <f>IF($A188="","",IF(MAXIFS('点検記録'!$A$5:$A$504,'点検記録'!$C$5:$C$504,$A188)=0,"",MAXIFS('点検記録'!$A$5:$A$504,'点検記録'!$C$5:$C$504,$A188)))</f>
        <v/>
      </c>
      <c r="P188" s="27">
        <f>IF($A188="","",IF($O188="","",SWITCH($N188,"毎日",$O188+1,"毎週",$O188+7,"毎月",EDATE($O188,1),"四半期",EDATE($O188,3),"毎年",EDATE($O188,12),"必要時","必要時","")))</f>
        <v/>
      </c>
      <c r="Q188" s="14" t="n"/>
      <c r="R188" s="14" t="n"/>
      <c r="S188" s="14" t="n"/>
      <c r="T188" s="14" t="n"/>
    </row>
    <row r="189" ht="20" customHeight="1">
      <c r="A189" s="14" t="n"/>
      <c r="B189" s="14" t="n"/>
      <c r="C189" s="14" t="n"/>
      <c r="D189" s="14" t="n"/>
      <c r="E189" s="14" t="n"/>
      <c r="F189" s="14" t="n"/>
      <c r="G189" s="14" t="n"/>
      <c r="H189" s="14" t="n"/>
      <c r="I189" s="14" t="n"/>
      <c r="J189" s="14" t="n"/>
      <c r="K189" s="14" t="n"/>
      <c r="L189" s="14" t="n"/>
      <c r="M189" s="26" t="n"/>
      <c r="N189" s="14" t="n"/>
      <c r="O189" s="27">
        <f>IF($A189="","",IF(MAXIFS('点検記録'!$A$5:$A$504,'点検記録'!$C$5:$C$504,$A189)=0,"",MAXIFS('点検記録'!$A$5:$A$504,'点検記録'!$C$5:$C$504,$A189)))</f>
        <v/>
      </c>
      <c r="P189" s="27">
        <f>IF($A189="","",IF($O189="","",SWITCH($N189,"毎日",$O189+1,"毎週",$O189+7,"毎月",EDATE($O189,1),"四半期",EDATE($O189,3),"毎年",EDATE($O189,12),"必要時","必要時","")))</f>
        <v/>
      </c>
      <c r="Q189" s="14" t="n"/>
      <c r="R189" s="14" t="n"/>
      <c r="S189" s="14" t="n"/>
      <c r="T189" s="14" t="n"/>
    </row>
    <row r="190" ht="20" customHeight="1">
      <c r="A190" s="14" t="n"/>
      <c r="B190" s="14" t="n"/>
      <c r="C190" s="14" t="n"/>
      <c r="D190" s="14" t="n"/>
      <c r="E190" s="14" t="n"/>
      <c r="F190" s="14" t="n"/>
      <c r="G190" s="14" t="n"/>
      <c r="H190" s="14" t="n"/>
      <c r="I190" s="14" t="n"/>
      <c r="J190" s="14" t="n"/>
      <c r="K190" s="14" t="n"/>
      <c r="L190" s="14" t="n"/>
      <c r="M190" s="26" t="n"/>
      <c r="N190" s="14" t="n"/>
      <c r="O190" s="27">
        <f>IF($A190="","",IF(MAXIFS('点検記録'!$A$5:$A$504,'点検記録'!$C$5:$C$504,$A190)=0,"",MAXIFS('点検記録'!$A$5:$A$504,'点検記録'!$C$5:$C$504,$A190)))</f>
        <v/>
      </c>
      <c r="P190" s="27">
        <f>IF($A190="","",IF($O190="","",SWITCH($N190,"毎日",$O190+1,"毎週",$O190+7,"毎月",EDATE($O190,1),"四半期",EDATE($O190,3),"毎年",EDATE($O190,12),"必要時","必要時","")))</f>
        <v/>
      </c>
      <c r="Q190" s="14" t="n"/>
      <c r="R190" s="14" t="n"/>
      <c r="S190" s="14" t="n"/>
      <c r="T190" s="14" t="n"/>
    </row>
    <row r="191" ht="20" customHeight="1">
      <c r="A191" s="14" t="n"/>
      <c r="B191" s="14" t="n"/>
      <c r="C191" s="14" t="n"/>
      <c r="D191" s="14" t="n"/>
      <c r="E191" s="14" t="n"/>
      <c r="F191" s="14" t="n"/>
      <c r="G191" s="14" t="n"/>
      <c r="H191" s="14" t="n"/>
      <c r="I191" s="14" t="n"/>
      <c r="J191" s="14" t="n"/>
      <c r="K191" s="14" t="n"/>
      <c r="L191" s="14" t="n"/>
      <c r="M191" s="26" t="n"/>
      <c r="N191" s="14" t="n"/>
      <c r="O191" s="27">
        <f>IF($A191="","",IF(MAXIFS('点検記録'!$A$5:$A$504,'点検記録'!$C$5:$C$504,$A191)=0,"",MAXIFS('点検記録'!$A$5:$A$504,'点検記録'!$C$5:$C$504,$A191)))</f>
        <v/>
      </c>
      <c r="P191" s="27">
        <f>IF($A191="","",IF($O191="","",SWITCH($N191,"毎日",$O191+1,"毎週",$O191+7,"毎月",EDATE($O191,1),"四半期",EDATE($O191,3),"毎年",EDATE($O191,12),"必要時","必要時","")))</f>
        <v/>
      </c>
      <c r="Q191" s="14" t="n"/>
      <c r="R191" s="14" t="n"/>
      <c r="S191" s="14" t="n"/>
      <c r="T191" s="14" t="n"/>
    </row>
    <row r="192" ht="20" customHeight="1">
      <c r="A192" s="14" t="n"/>
      <c r="B192" s="14" t="n"/>
      <c r="C192" s="14" t="n"/>
      <c r="D192" s="14" t="n"/>
      <c r="E192" s="14" t="n"/>
      <c r="F192" s="14" t="n"/>
      <c r="G192" s="14" t="n"/>
      <c r="H192" s="14" t="n"/>
      <c r="I192" s="14" t="n"/>
      <c r="J192" s="14" t="n"/>
      <c r="K192" s="14" t="n"/>
      <c r="L192" s="14" t="n"/>
      <c r="M192" s="26" t="n"/>
      <c r="N192" s="14" t="n"/>
      <c r="O192" s="27">
        <f>IF($A192="","",IF(MAXIFS('点検記録'!$A$5:$A$504,'点検記録'!$C$5:$C$504,$A192)=0,"",MAXIFS('点検記録'!$A$5:$A$504,'点検記録'!$C$5:$C$504,$A192)))</f>
        <v/>
      </c>
      <c r="P192" s="27">
        <f>IF($A192="","",IF($O192="","",SWITCH($N192,"毎日",$O192+1,"毎週",$O192+7,"毎月",EDATE($O192,1),"四半期",EDATE($O192,3),"毎年",EDATE($O192,12),"必要時","必要時","")))</f>
        <v/>
      </c>
      <c r="Q192" s="14" t="n"/>
      <c r="R192" s="14" t="n"/>
      <c r="S192" s="14" t="n"/>
      <c r="T192" s="14" t="n"/>
    </row>
    <row r="193" ht="20" customHeight="1">
      <c r="A193" s="14" t="n"/>
      <c r="B193" s="14" t="n"/>
      <c r="C193" s="14" t="n"/>
      <c r="D193" s="14" t="n"/>
      <c r="E193" s="14" t="n"/>
      <c r="F193" s="14" t="n"/>
      <c r="G193" s="14" t="n"/>
      <c r="H193" s="14" t="n"/>
      <c r="I193" s="14" t="n"/>
      <c r="J193" s="14" t="n"/>
      <c r="K193" s="14" t="n"/>
      <c r="L193" s="14" t="n"/>
      <c r="M193" s="26" t="n"/>
      <c r="N193" s="14" t="n"/>
      <c r="O193" s="27">
        <f>IF($A193="","",IF(MAXIFS('点検記録'!$A$5:$A$504,'点検記録'!$C$5:$C$504,$A193)=0,"",MAXIFS('点検記録'!$A$5:$A$504,'点検記録'!$C$5:$C$504,$A193)))</f>
        <v/>
      </c>
      <c r="P193" s="27">
        <f>IF($A193="","",IF($O193="","",SWITCH($N193,"毎日",$O193+1,"毎週",$O193+7,"毎月",EDATE($O193,1),"四半期",EDATE($O193,3),"毎年",EDATE($O193,12),"必要時","必要時","")))</f>
        <v/>
      </c>
      <c r="Q193" s="14" t="n"/>
      <c r="R193" s="14" t="n"/>
      <c r="S193" s="14" t="n"/>
      <c r="T193" s="14" t="n"/>
    </row>
    <row r="194" ht="20" customHeight="1">
      <c r="A194" s="14" t="n"/>
      <c r="B194" s="14" t="n"/>
      <c r="C194" s="14" t="n"/>
      <c r="D194" s="14" t="n"/>
      <c r="E194" s="14" t="n"/>
      <c r="F194" s="14" t="n"/>
      <c r="G194" s="14" t="n"/>
      <c r="H194" s="14" t="n"/>
      <c r="I194" s="14" t="n"/>
      <c r="J194" s="14" t="n"/>
      <c r="K194" s="14" t="n"/>
      <c r="L194" s="14" t="n"/>
      <c r="M194" s="26" t="n"/>
      <c r="N194" s="14" t="n"/>
      <c r="O194" s="27">
        <f>IF($A194="","",IF(MAXIFS('点検記録'!$A$5:$A$504,'点検記録'!$C$5:$C$504,$A194)=0,"",MAXIFS('点検記録'!$A$5:$A$504,'点検記録'!$C$5:$C$504,$A194)))</f>
        <v/>
      </c>
      <c r="P194" s="27">
        <f>IF($A194="","",IF($O194="","",SWITCH($N194,"毎日",$O194+1,"毎週",$O194+7,"毎月",EDATE($O194,1),"四半期",EDATE($O194,3),"毎年",EDATE($O194,12),"必要時","必要時","")))</f>
        <v/>
      </c>
      <c r="Q194" s="14" t="n"/>
      <c r="R194" s="14" t="n"/>
      <c r="S194" s="14" t="n"/>
      <c r="T194" s="14" t="n"/>
    </row>
    <row r="195" ht="20" customHeight="1">
      <c r="A195" s="14" t="n"/>
      <c r="B195" s="14" t="n"/>
      <c r="C195" s="14" t="n"/>
      <c r="D195" s="14" t="n"/>
      <c r="E195" s="14" t="n"/>
      <c r="F195" s="14" t="n"/>
      <c r="G195" s="14" t="n"/>
      <c r="H195" s="14" t="n"/>
      <c r="I195" s="14" t="n"/>
      <c r="J195" s="14" t="n"/>
      <c r="K195" s="14" t="n"/>
      <c r="L195" s="14" t="n"/>
      <c r="M195" s="26" t="n"/>
      <c r="N195" s="14" t="n"/>
      <c r="O195" s="27">
        <f>IF($A195="","",IF(MAXIFS('点検記録'!$A$5:$A$504,'点検記録'!$C$5:$C$504,$A195)=0,"",MAXIFS('点検記録'!$A$5:$A$504,'点検記録'!$C$5:$C$504,$A195)))</f>
        <v/>
      </c>
      <c r="P195" s="27">
        <f>IF($A195="","",IF($O195="","",SWITCH($N195,"毎日",$O195+1,"毎週",$O195+7,"毎月",EDATE($O195,1),"四半期",EDATE($O195,3),"毎年",EDATE($O195,12),"必要時","必要時","")))</f>
        <v/>
      </c>
      <c r="Q195" s="14" t="n"/>
      <c r="R195" s="14" t="n"/>
      <c r="S195" s="14" t="n"/>
      <c r="T195" s="14" t="n"/>
    </row>
    <row r="196" ht="20" customHeight="1">
      <c r="A196" s="14" t="n"/>
      <c r="B196" s="14" t="n"/>
      <c r="C196" s="14" t="n"/>
      <c r="D196" s="14" t="n"/>
      <c r="E196" s="14" t="n"/>
      <c r="F196" s="14" t="n"/>
      <c r="G196" s="14" t="n"/>
      <c r="H196" s="14" t="n"/>
      <c r="I196" s="14" t="n"/>
      <c r="J196" s="14" t="n"/>
      <c r="K196" s="14" t="n"/>
      <c r="L196" s="14" t="n"/>
      <c r="M196" s="26" t="n"/>
      <c r="N196" s="14" t="n"/>
      <c r="O196" s="27">
        <f>IF($A196="","",IF(MAXIFS('点検記録'!$A$5:$A$504,'点検記録'!$C$5:$C$504,$A196)=0,"",MAXIFS('点検記録'!$A$5:$A$504,'点検記録'!$C$5:$C$504,$A196)))</f>
        <v/>
      </c>
      <c r="P196" s="27">
        <f>IF($A196="","",IF($O196="","",SWITCH($N196,"毎日",$O196+1,"毎週",$O196+7,"毎月",EDATE($O196,1),"四半期",EDATE($O196,3),"毎年",EDATE($O196,12),"必要時","必要時","")))</f>
        <v/>
      </c>
      <c r="Q196" s="14" t="n"/>
      <c r="R196" s="14" t="n"/>
      <c r="S196" s="14" t="n"/>
      <c r="T196" s="14" t="n"/>
    </row>
    <row r="197" ht="20" customHeight="1">
      <c r="A197" s="14" t="n"/>
      <c r="B197" s="14" t="n"/>
      <c r="C197" s="14" t="n"/>
      <c r="D197" s="14" t="n"/>
      <c r="E197" s="14" t="n"/>
      <c r="F197" s="14" t="n"/>
      <c r="G197" s="14" t="n"/>
      <c r="H197" s="14" t="n"/>
      <c r="I197" s="14" t="n"/>
      <c r="J197" s="14" t="n"/>
      <c r="K197" s="14" t="n"/>
      <c r="L197" s="14" t="n"/>
      <c r="M197" s="26" t="n"/>
      <c r="N197" s="14" t="n"/>
      <c r="O197" s="27">
        <f>IF($A197="","",IF(MAXIFS('点検記録'!$A$5:$A$504,'点検記録'!$C$5:$C$504,$A197)=0,"",MAXIFS('点検記録'!$A$5:$A$504,'点検記録'!$C$5:$C$504,$A197)))</f>
        <v/>
      </c>
      <c r="P197" s="27">
        <f>IF($A197="","",IF($O197="","",SWITCH($N197,"毎日",$O197+1,"毎週",$O197+7,"毎月",EDATE($O197,1),"四半期",EDATE($O197,3),"毎年",EDATE($O197,12),"必要時","必要時","")))</f>
        <v/>
      </c>
      <c r="Q197" s="14" t="n"/>
      <c r="R197" s="14" t="n"/>
      <c r="S197" s="14" t="n"/>
      <c r="T197" s="14" t="n"/>
    </row>
    <row r="198" ht="20" customHeight="1">
      <c r="A198" s="14" t="n"/>
      <c r="B198" s="14" t="n"/>
      <c r="C198" s="14" t="n"/>
      <c r="D198" s="14" t="n"/>
      <c r="E198" s="14" t="n"/>
      <c r="F198" s="14" t="n"/>
      <c r="G198" s="14" t="n"/>
      <c r="H198" s="14" t="n"/>
      <c r="I198" s="14" t="n"/>
      <c r="J198" s="14" t="n"/>
      <c r="K198" s="14" t="n"/>
      <c r="L198" s="14" t="n"/>
      <c r="M198" s="26" t="n"/>
      <c r="N198" s="14" t="n"/>
      <c r="O198" s="27">
        <f>IF($A198="","",IF(MAXIFS('点検記録'!$A$5:$A$504,'点検記録'!$C$5:$C$504,$A198)=0,"",MAXIFS('点検記録'!$A$5:$A$504,'点検記録'!$C$5:$C$504,$A198)))</f>
        <v/>
      </c>
      <c r="P198" s="27">
        <f>IF($A198="","",IF($O198="","",SWITCH($N198,"毎日",$O198+1,"毎週",$O198+7,"毎月",EDATE($O198,1),"四半期",EDATE($O198,3),"毎年",EDATE($O198,12),"必要時","必要時","")))</f>
        <v/>
      </c>
      <c r="Q198" s="14" t="n"/>
      <c r="R198" s="14" t="n"/>
      <c r="S198" s="14" t="n"/>
      <c r="T198" s="14" t="n"/>
    </row>
    <row r="199" ht="20" customHeight="1">
      <c r="A199" s="14" t="n"/>
      <c r="B199" s="14" t="n"/>
      <c r="C199" s="14" t="n"/>
      <c r="D199" s="14" t="n"/>
      <c r="E199" s="14" t="n"/>
      <c r="F199" s="14" t="n"/>
      <c r="G199" s="14" t="n"/>
      <c r="H199" s="14" t="n"/>
      <c r="I199" s="14" t="n"/>
      <c r="J199" s="14" t="n"/>
      <c r="K199" s="14" t="n"/>
      <c r="L199" s="14" t="n"/>
      <c r="M199" s="26" t="n"/>
      <c r="N199" s="14" t="n"/>
      <c r="O199" s="27">
        <f>IF($A199="","",IF(MAXIFS('点検記録'!$A$5:$A$504,'点検記録'!$C$5:$C$504,$A199)=0,"",MAXIFS('点検記録'!$A$5:$A$504,'点検記録'!$C$5:$C$504,$A199)))</f>
        <v/>
      </c>
      <c r="P199" s="27">
        <f>IF($A199="","",IF($O199="","",SWITCH($N199,"毎日",$O199+1,"毎週",$O199+7,"毎月",EDATE($O199,1),"四半期",EDATE($O199,3),"毎年",EDATE($O199,12),"必要時","必要時","")))</f>
        <v/>
      </c>
      <c r="Q199" s="14" t="n"/>
      <c r="R199" s="14" t="n"/>
      <c r="S199" s="14" t="n"/>
      <c r="T199" s="14" t="n"/>
    </row>
    <row r="200" ht="20" customHeight="1">
      <c r="A200" s="14" t="n"/>
      <c r="B200" s="14" t="n"/>
      <c r="C200" s="14" t="n"/>
      <c r="D200" s="14" t="n"/>
      <c r="E200" s="14" t="n"/>
      <c r="F200" s="14" t="n"/>
      <c r="G200" s="14" t="n"/>
      <c r="H200" s="14" t="n"/>
      <c r="I200" s="14" t="n"/>
      <c r="J200" s="14" t="n"/>
      <c r="K200" s="14" t="n"/>
      <c r="L200" s="14" t="n"/>
      <c r="M200" s="26" t="n"/>
      <c r="N200" s="14" t="n"/>
      <c r="O200" s="27">
        <f>IF($A200="","",IF(MAXIFS('点検記録'!$A$5:$A$504,'点検記録'!$C$5:$C$504,$A200)=0,"",MAXIFS('点検記録'!$A$5:$A$504,'点検記録'!$C$5:$C$504,$A200)))</f>
        <v/>
      </c>
      <c r="P200" s="27">
        <f>IF($A200="","",IF($O200="","",SWITCH($N200,"毎日",$O200+1,"毎週",$O200+7,"毎月",EDATE($O200,1),"四半期",EDATE($O200,3),"毎年",EDATE($O200,12),"必要時","必要時","")))</f>
        <v/>
      </c>
      <c r="Q200" s="14" t="n"/>
      <c r="R200" s="14" t="n"/>
      <c r="S200" s="14" t="n"/>
      <c r="T200" s="14" t="n"/>
    </row>
    <row r="201" ht="20" customHeight="1">
      <c r="A201" s="14" t="n"/>
      <c r="B201" s="14" t="n"/>
      <c r="C201" s="14" t="n"/>
      <c r="D201" s="14" t="n"/>
      <c r="E201" s="14" t="n"/>
      <c r="F201" s="14" t="n"/>
      <c r="G201" s="14" t="n"/>
      <c r="H201" s="14" t="n"/>
      <c r="I201" s="14" t="n"/>
      <c r="J201" s="14" t="n"/>
      <c r="K201" s="14" t="n"/>
      <c r="L201" s="14" t="n"/>
      <c r="M201" s="26" t="n"/>
      <c r="N201" s="14" t="n"/>
      <c r="O201" s="27">
        <f>IF($A201="","",IF(MAXIFS('点検記録'!$A$5:$A$504,'点検記録'!$C$5:$C$504,$A201)=0,"",MAXIFS('点検記録'!$A$5:$A$504,'点検記録'!$C$5:$C$504,$A201)))</f>
        <v/>
      </c>
      <c r="P201" s="27">
        <f>IF($A201="","",IF($O201="","",SWITCH($N201,"毎日",$O201+1,"毎週",$O201+7,"毎月",EDATE($O201,1),"四半期",EDATE($O201,3),"毎年",EDATE($O201,12),"必要時","必要時","")))</f>
        <v/>
      </c>
      <c r="Q201" s="14" t="n"/>
      <c r="R201" s="14" t="n"/>
      <c r="S201" s="14" t="n"/>
      <c r="T201" s="14" t="n"/>
    </row>
    <row r="202" ht="20" customHeight="1">
      <c r="A202" s="14" t="n"/>
      <c r="B202" s="14" t="n"/>
      <c r="C202" s="14" t="n"/>
      <c r="D202" s="14" t="n"/>
      <c r="E202" s="14" t="n"/>
      <c r="F202" s="14" t="n"/>
      <c r="G202" s="14" t="n"/>
      <c r="H202" s="14" t="n"/>
      <c r="I202" s="14" t="n"/>
      <c r="J202" s="14" t="n"/>
      <c r="K202" s="14" t="n"/>
      <c r="L202" s="14" t="n"/>
      <c r="M202" s="26" t="n"/>
      <c r="N202" s="14" t="n"/>
      <c r="O202" s="27">
        <f>IF($A202="","",IF(MAXIFS('点検記録'!$A$5:$A$504,'点検記録'!$C$5:$C$504,$A202)=0,"",MAXIFS('点検記録'!$A$5:$A$504,'点検記録'!$C$5:$C$504,$A202)))</f>
        <v/>
      </c>
      <c r="P202" s="27">
        <f>IF($A202="","",IF($O202="","",SWITCH($N202,"毎日",$O202+1,"毎週",$O202+7,"毎月",EDATE($O202,1),"四半期",EDATE($O202,3),"毎年",EDATE($O202,12),"必要時","必要時","")))</f>
        <v/>
      </c>
      <c r="Q202" s="14" t="n"/>
      <c r="R202" s="14" t="n"/>
      <c r="S202" s="14" t="n"/>
      <c r="T202" s="14" t="n"/>
    </row>
    <row r="203" ht="20" customHeight="1">
      <c r="A203" s="14" t="n"/>
      <c r="B203" s="14" t="n"/>
      <c r="C203" s="14" t="n"/>
      <c r="D203" s="14" t="n"/>
      <c r="E203" s="14" t="n"/>
      <c r="F203" s="14" t="n"/>
      <c r="G203" s="14" t="n"/>
      <c r="H203" s="14" t="n"/>
      <c r="I203" s="14" t="n"/>
      <c r="J203" s="14" t="n"/>
      <c r="K203" s="14" t="n"/>
      <c r="L203" s="14" t="n"/>
      <c r="M203" s="26" t="n"/>
      <c r="N203" s="14" t="n"/>
      <c r="O203" s="27">
        <f>IF($A203="","",IF(MAXIFS('点検記録'!$A$5:$A$504,'点検記録'!$C$5:$C$504,$A203)=0,"",MAXIFS('点検記録'!$A$5:$A$504,'点検記録'!$C$5:$C$504,$A203)))</f>
        <v/>
      </c>
      <c r="P203" s="27">
        <f>IF($A203="","",IF($O203="","",SWITCH($N203,"毎日",$O203+1,"毎週",$O203+7,"毎月",EDATE($O203,1),"四半期",EDATE($O203,3),"毎年",EDATE($O203,12),"必要時","必要時","")))</f>
        <v/>
      </c>
      <c r="Q203" s="14" t="n"/>
      <c r="R203" s="14" t="n"/>
      <c r="S203" s="14" t="n"/>
      <c r="T203" s="14" t="n"/>
    </row>
    <row r="204" ht="20" customHeight="1">
      <c r="A204" s="14" t="n"/>
      <c r="B204" s="14" t="n"/>
      <c r="C204" s="14" t="n"/>
      <c r="D204" s="14" t="n"/>
      <c r="E204" s="14" t="n"/>
      <c r="F204" s="14" t="n"/>
      <c r="G204" s="14" t="n"/>
      <c r="H204" s="14" t="n"/>
      <c r="I204" s="14" t="n"/>
      <c r="J204" s="14" t="n"/>
      <c r="K204" s="14" t="n"/>
      <c r="L204" s="14" t="n"/>
      <c r="M204" s="26" t="n"/>
      <c r="N204" s="14" t="n"/>
      <c r="O204" s="27">
        <f>IF($A204="","",IF(MAXIFS('点検記録'!$A$5:$A$504,'点検記録'!$C$5:$C$504,$A204)=0,"",MAXIFS('点検記録'!$A$5:$A$504,'点検記録'!$C$5:$C$504,$A204)))</f>
        <v/>
      </c>
      <c r="P204" s="27">
        <f>IF($A204="","",IF($O204="","",SWITCH($N204,"毎日",$O204+1,"毎週",$O204+7,"毎月",EDATE($O204,1),"四半期",EDATE($O204,3),"毎年",EDATE($O204,12),"必要時","必要時","")))</f>
        <v/>
      </c>
      <c r="Q204" s="14" t="n"/>
      <c r="R204" s="14" t="n"/>
      <c r="S204" s="14" t="n"/>
      <c r="T204" s="14" t="n"/>
    </row>
  </sheetData>
  <mergeCells count="2">
    <mergeCell ref="A1:T1"/>
    <mergeCell ref="A2:T2"/>
  </mergeCells>
  <conditionalFormatting sqref="K5:K204">
    <cfRule type="expression" priority="1" dxfId="0">
      <formula>ISNUMBER(SEARCH("重要",K5))</formula>
    </cfRule>
    <cfRule type="expression" priority="2" dxfId="1">
      <formula>ISNUMBER(SEARCH("高",K5))</formula>
    </cfRule>
  </conditionalFormatting>
  <conditionalFormatting sqref="J5:J204">
    <cfRule type="expression" priority="3" dxfId="1">
      <formula>ISNUMBER(SEARCH("修理中",J5))</formula>
    </cfRule>
  </conditionalFormatting>
  <dataValidations count="4">
    <dataValidation sqref="E5:E204" showDropDown="0" showInputMessage="0" showErrorMessage="0" allowBlank="1" errorTitle="リスト外の値です" error="プルダウンの値を選択するか、設定シートで選択肢を変更してください。" type="list">
      <formula1>"製造・生産設備,施設・ビル管理・消防,物流・車両・フォークリフト,建設・プロジェクト現場,IT・オフィス機器,研究室・医療・品質検査機器,エネルギー・ユーティリティ,其他"</formula1>
    </dataValidation>
    <dataValidation sqref="J5:J204" showDropDown="0" showInputMessage="0" showErrorMessage="0" allowBlank="1" errorTitle="リスト外の値です" error="プルダウンの値を選択するか、設定シートで選択肢を変更してください。" type="list">
      <formula1>"稼働中,予備,修理中,停止中,廃棄"</formula1>
    </dataValidation>
    <dataValidation sqref="K5:K204" showDropDown="0" showInputMessage="0" showErrorMessage="0" allowBlank="1" errorTitle="リスト外の値です" error="プルダウンの値を選択するか、設定シートで選択肢を変更してください。" type="list">
      <formula1>"低,中,高,重要"</formula1>
    </dataValidation>
    <dataValidation sqref="N5:N204" showDropDown="0" showInputMessage="0" showErrorMessage="0" allowBlank="1" errorTitle="リスト外の値です" error="プルダウンの値を選択するか、設定シートで選択肢を変更してください。" type="list">
      <formula1>"毎日,毎週,毎月,四半期,毎年,必要時"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K104"/>
  <sheetViews>
    <sheetView showGridLines="0"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" customWidth="1" min="1" max="1"/>
    <col width="22" customWidth="1" min="2" max="2"/>
    <col width="16" customWidth="1" min="3" max="3"/>
    <col width="20" customWidth="1" min="4" max="4"/>
    <col width="42" customWidth="1" min="5" max="5"/>
    <col width="18" customWidth="1" min="6" max="6"/>
    <col width="14" customWidth="1" min="7" max="7"/>
    <col width="12" customWidth="1" min="8" max="8"/>
    <col width="12" customWidth="1" min="9" max="9"/>
    <col width="34" customWidth="1" min="10" max="10"/>
    <col width="18" customWidth="1" min="11" max="11"/>
  </cols>
  <sheetData>
    <row r="1" ht="34" customHeight="1">
      <c r="A1" s="1" t="inlineStr">
        <is>
          <t>点検項目マスター｜業務シナリオ別の標準項目</t>
        </is>
      </c>
    </row>
    <row r="2" ht="38" customHeight="1">
      <c r="A2" s="2" t="inlineStr">
        <is>
          <t>業界をまたいだ点検項目例です。「点検計画」へコピーしたり、自社SOPに合わせて変更したりできます。</t>
        </is>
      </c>
    </row>
    <row r="3"/>
    <row r="4" ht="32" customHeight="1">
      <c r="A4" s="5" t="inlineStr">
        <is>
          <t>テンプレート項目ID</t>
        </is>
      </c>
      <c r="B4" s="5" t="inlineStr">
        <is>
          <t>業務シナリオ</t>
        </is>
      </c>
      <c r="C4" s="5" t="inlineStr">
        <is>
          <t>設備カテゴリ</t>
        </is>
      </c>
      <c r="D4" s="5" t="inlineStr">
        <is>
          <t>点検項目</t>
        </is>
      </c>
      <c r="E4" s="5" t="inlineStr">
        <is>
          <t>点検基準・判定基準</t>
        </is>
      </c>
      <c r="F4" s="5" t="inlineStr">
        <is>
          <t>点検方法・ツール</t>
        </is>
      </c>
      <c r="G4" s="5" t="inlineStr">
        <is>
          <t>推奨頻度</t>
        </is>
      </c>
      <c r="H4" s="5" t="inlineStr">
        <is>
          <t>リスクレベル</t>
        </is>
      </c>
      <c r="I4" s="5" t="inlineStr">
        <is>
          <t>必須点検</t>
        </is>
      </c>
      <c r="J4" s="5" t="inlineStr">
        <is>
          <t>異常時の推奨対応</t>
        </is>
      </c>
      <c r="K4" s="5" t="inlineStr">
        <is>
          <t>備考</t>
        </is>
      </c>
    </row>
    <row r="5" ht="20" customHeight="1">
      <c r="A5" s="6" t="inlineStr">
        <is>
          <t>ITM-MFG-001</t>
        </is>
      </c>
      <c r="B5" s="6" t="inlineStr">
        <is>
          <t>製造・生産設備</t>
        </is>
      </c>
      <c r="C5" s="6" t="inlineStr">
        <is>
          <t>エアコンプレッサ</t>
        </is>
      </c>
      <c r="D5" s="6" t="inlineStr">
        <is>
          <t>油面・潤滑</t>
        </is>
      </c>
      <c r="E5" s="6" t="inlineStr">
        <is>
          <t>油面が目盛範囲内にあり、乳化や目立つ汚れがない</t>
        </is>
      </c>
      <c r="F5" s="6" t="inlineStr">
        <is>
          <t>目視・油面窓</t>
        </is>
      </c>
      <c r="G5" s="6" t="inlineStr">
        <is>
          <t>毎週</t>
        </is>
      </c>
      <c r="H5" s="6" t="inlineStr">
        <is>
          <t>高</t>
        </is>
      </c>
      <c r="I5" s="6" t="inlineStr">
        <is>
          <t>はい</t>
        </is>
      </c>
      <c r="J5" s="6" t="inlineStr">
        <is>
          <t>給油またはオイル交換を手配し、油種ロットを記録</t>
        </is>
      </c>
      <c r="K5" s="6" t="n"/>
    </row>
    <row r="6" ht="20" customHeight="1">
      <c r="A6" s="6" t="inlineStr">
        <is>
          <t>ITM-MFG-002</t>
        </is>
      </c>
      <c r="B6" s="6" t="inlineStr">
        <is>
          <t>製造・生産設備</t>
        </is>
      </c>
      <c r="C6" s="6" t="inlineStr">
        <is>
          <t>エアコンプレッサ</t>
        </is>
      </c>
      <c r="D6" s="6" t="inlineStr">
        <is>
          <t>圧力・温度</t>
        </is>
      </c>
      <c r="E6" s="6" t="inlineStr">
        <is>
          <t>圧力と吐出温度が設備仕様書の許容範囲内</t>
        </is>
      </c>
      <c r="F6" s="6" t="inlineStr">
        <is>
          <t>計器読取</t>
        </is>
      </c>
      <c r="G6" s="6" t="inlineStr">
        <is>
          <t>毎日</t>
        </is>
      </c>
      <c r="H6" s="6" t="inlineStr">
        <is>
          <t>高</t>
        </is>
      </c>
      <c r="I6" s="6" t="inlineStr">
        <is>
          <t>はい</t>
        </is>
      </c>
      <c r="J6" s="6" t="inlineStr">
        <is>
          <t>上限超過時は停止確認し、修繕へ通知</t>
        </is>
      </c>
      <c r="K6" s="6" t="n"/>
    </row>
    <row r="7" ht="20" customHeight="1">
      <c r="A7" s="6" t="inlineStr">
        <is>
          <t>ITM-FAC-001</t>
        </is>
      </c>
      <c r="B7" s="6" t="inlineStr">
        <is>
          <t>施設・ビル管理・消防</t>
        </is>
      </c>
      <c r="C7" s="6" t="inlineStr">
        <is>
          <t>分電盤</t>
        </is>
      </c>
      <c r="D7" s="6" t="inlineStr">
        <is>
          <t>漏電・接地</t>
        </is>
      </c>
      <c r="E7" s="6" t="inlineStr">
        <is>
          <t>接地線が確実で、漏電保護テストが正常</t>
        </is>
      </c>
      <c r="F7" s="6" t="inlineStr">
        <is>
          <t>漏電保護テスト・目視</t>
        </is>
      </c>
      <c r="G7" s="6" t="inlineStr">
        <is>
          <t>毎月</t>
        </is>
      </c>
      <c r="H7" s="6" t="inlineStr">
        <is>
          <t>重要</t>
        </is>
      </c>
      <c r="I7" s="6" t="inlineStr">
        <is>
          <t>はい</t>
        </is>
      </c>
      <c r="J7" s="6" t="inlineStr">
        <is>
          <t>関連回路を停止し、電気担当者を手配</t>
        </is>
      </c>
      <c r="K7" s="6" t="n"/>
    </row>
    <row r="8" ht="20" customHeight="1">
      <c r="A8" s="6" t="inlineStr">
        <is>
          <t>ITM-FAC-002</t>
        </is>
      </c>
      <c r="B8" s="6" t="inlineStr">
        <is>
          <t>施設・ビル管理・消防</t>
        </is>
      </c>
      <c r="C8" s="6" t="inlineStr">
        <is>
          <t>消防設備</t>
        </is>
      </c>
      <c r="D8" s="6" t="inlineStr">
        <is>
          <t>圧力・有効期限</t>
        </is>
      </c>
      <c r="E8" s="6" t="inlineStr">
        <is>
          <t>圧力計の針が緑色範囲にあり、ラベル期限内</t>
        </is>
      </c>
      <c r="F8" s="6" t="inlineStr">
        <is>
          <t>目視</t>
        </is>
      </c>
      <c r="G8" s="6" t="inlineStr">
        <is>
          <t>毎月</t>
        </is>
      </c>
      <c r="H8" s="6" t="inlineStr">
        <is>
          <t>高</t>
        </is>
      </c>
      <c r="I8" s="6" t="inlineStr">
        <is>
          <t>はい</t>
        </is>
      </c>
      <c r="J8" s="6" t="inlineStr">
        <is>
          <t>交換または再充填し、是正期限を記録</t>
        </is>
      </c>
      <c r="K8" s="6" t="n"/>
    </row>
    <row r="9" ht="20" customHeight="1">
      <c r="A9" s="6" t="inlineStr">
        <is>
          <t>ITM-LOG-001</t>
        </is>
      </c>
      <c r="B9" s="6" t="inlineStr">
        <is>
          <t>物流・車両・フォークリフト</t>
        </is>
      </c>
      <c r="C9" s="6" t="inlineStr">
        <is>
          <t>フォークリフト</t>
        </is>
      </c>
      <c r="D9" s="6" t="inlineStr">
        <is>
          <t>ブレーキ・操舵</t>
        </is>
      </c>
      <c r="E9" s="6" t="inlineStr">
        <is>
          <t>制動が有効で、操舵に異常な遊びがない</t>
        </is>
      </c>
      <c r="F9" s="6" t="inlineStr">
        <is>
          <t>試運転</t>
        </is>
      </c>
      <c r="G9" s="6" t="inlineStr">
        <is>
          <t>毎日</t>
        </is>
      </c>
      <c r="H9" s="6" t="inlineStr">
        <is>
          <t>重要</t>
        </is>
      </c>
      <c r="I9" s="6" t="inlineStr">
        <is>
          <t>はい</t>
        </is>
      </c>
      <c r="J9" s="6" t="inlineStr">
        <is>
          <t>使用停止にし、車両班責任者へ通知</t>
        </is>
      </c>
      <c r="K9" s="6" t="n"/>
    </row>
    <row r="10" ht="20" customHeight="1">
      <c r="A10" s="6" t="inlineStr">
        <is>
          <t>ITM-LOG-002</t>
        </is>
      </c>
      <c r="B10" s="6" t="inlineStr">
        <is>
          <t>物流・車両・フォークリフト</t>
        </is>
      </c>
      <c r="C10" s="6" t="inlineStr">
        <is>
          <t>フォークリフト</t>
        </is>
      </c>
      <c r="D10" s="6" t="inlineStr">
        <is>
          <t>タイヤ・フォーク</t>
        </is>
      </c>
      <c r="E10" s="6" t="inlineStr">
        <is>
          <t>タイヤに著しい摩耗がなく、フォークに亀裂や変形がない</t>
        </is>
      </c>
      <c r="F10" s="6" t="inlineStr">
        <is>
          <t>目視</t>
        </is>
      </c>
      <c r="G10" s="6" t="inlineStr">
        <is>
          <t>毎日</t>
        </is>
      </c>
      <c r="H10" s="6" t="inlineStr">
        <is>
          <t>高</t>
        </is>
      </c>
      <c r="I10" s="6" t="inlineStr">
        <is>
          <t>はい</t>
        </is>
      </c>
      <c r="J10" s="6" t="inlineStr">
        <is>
          <t>停止表示を付けて修繕依頼</t>
        </is>
      </c>
      <c r="K10" s="6" t="n"/>
    </row>
    <row r="11" ht="20" customHeight="1">
      <c r="A11" s="6" t="inlineStr">
        <is>
          <t>ITM-CON-001</t>
        </is>
      </c>
      <c r="B11" s="6" t="inlineStr">
        <is>
          <t>建設・プロジェクト現場</t>
        </is>
      </c>
      <c r="C11" s="6" t="inlineStr">
        <is>
          <t>揚重設備</t>
        </is>
      </c>
      <c r="D11" s="6" t="inlineStr">
        <is>
          <t>リミット・防護</t>
        </is>
      </c>
      <c r="E11" s="6" t="inlineStr">
        <is>
          <t>リミット装置が有効で、防護と表示が明確</t>
        </is>
      </c>
      <c r="F11" s="6" t="inlineStr">
        <is>
          <t>機能テスト・目視</t>
        </is>
      </c>
      <c r="G11" s="6" t="inlineStr">
        <is>
          <t>毎日</t>
        </is>
      </c>
      <c r="H11" s="6" t="inlineStr">
        <is>
          <t>重要</t>
        </is>
      </c>
      <c r="I11" s="6" t="inlineStr">
        <is>
          <t>はい</t>
        </is>
      </c>
      <c r="J11" s="6" t="inlineStr">
        <is>
          <t>作業を停止し、再点検を手配</t>
        </is>
      </c>
      <c r="K11" s="6" t="n"/>
    </row>
    <row r="12" ht="20" customHeight="1">
      <c r="A12" s="6" t="inlineStr">
        <is>
          <t>ITM-CON-002</t>
        </is>
      </c>
      <c r="B12" s="6" t="inlineStr">
        <is>
          <t>建設・プロジェクト現場</t>
        </is>
      </c>
      <c r="C12" s="6" t="inlineStr">
        <is>
          <t>仮設電源</t>
        </is>
      </c>
      <c r="D12" s="6" t="inlineStr">
        <is>
          <t>配電・ケーブル</t>
        </is>
      </c>
      <c r="E12" s="6" t="inlineStr">
        <is>
          <t>不適切な仮配線がなく、ケーブル破損がなく、盤扉が施錠できる</t>
        </is>
      </c>
      <c r="F12" s="6" t="inlineStr">
        <is>
          <t>目視・テスト</t>
        </is>
      </c>
      <c r="G12" s="6" t="inlineStr">
        <is>
          <t>毎日</t>
        </is>
      </c>
      <c r="H12" s="6" t="inlineStr">
        <is>
          <t>重要</t>
        </is>
      </c>
      <c r="I12" s="6" t="inlineStr">
        <is>
          <t>はい</t>
        </is>
      </c>
      <c r="J12" s="6" t="inlineStr">
        <is>
          <t>直ちに是正し、写真を保管</t>
        </is>
      </c>
      <c r="K12" s="6" t="n"/>
    </row>
    <row r="13" ht="20" customHeight="1">
      <c r="A13" s="6" t="inlineStr">
        <is>
          <t>ITM-IT-001</t>
        </is>
      </c>
      <c r="B13" s="6" t="inlineStr">
        <is>
          <t>IT・オフィス機器</t>
        </is>
      </c>
      <c r="C13" s="6" t="inlineStr">
        <is>
          <t>UPS</t>
        </is>
      </c>
      <c r="D13" s="6" t="inlineStr">
        <is>
          <t>バッテリーセルフチェック</t>
        </is>
      </c>
      <c r="E13" s="6" t="inlineStr">
        <is>
          <t>セルフチェックでアラートがなく、負荷率が設定範囲内</t>
        </is>
      </c>
      <c r="F13" s="6" t="inlineStr">
        <is>
          <t>設備パネル・管理ソフト</t>
        </is>
      </c>
      <c r="G13" s="6" t="inlineStr">
        <is>
          <t>毎月</t>
        </is>
      </c>
      <c r="H13" s="6" t="inlineStr">
        <is>
          <t>高</t>
        </is>
      </c>
      <c r="I13" s="6" t="inlineStr">
        <is>
          <t>はい</t>
        </is>
      </c>
      <c r="J13" s="6" t="inlineStr">
        <is>
          <t>バッテリーテストまたは交換を手配</t>
        </is>
      </c>
      <c r="K13" s="6" t="n"/>
    </row>
    <row r="14" ht="20" customHeight="1">
      <c r="A14" s="6" t="inlineStr">
        <is>
          <t>ITM-IT-002</t>
        </is>
      </c>
      <c r="B14" s="6" t="inlineStr">
        <is>
          <t>IT・オフィス機器</t>
        </is>
      </c>
      <c r="C14" s="6" t="inlineStr">
        <is>
          <t>サーバールーム</t>
        </is>
      </c>
      <c r="D14" s="6" t="inlineStr">
        <is>
          <t>温湿度</t>
        </is>
      </c>
      <c r="E14" s="6" t="inlineStr">
        <is>
          <t>温湿度がサーバールーム運用しきい値内</t>
        </is>
      </c>
      <c r="F14" s="6" t="inlineStr">
        <is>
          <t>温湿度計・システムログ</t>
        </is>
      </c>
      <c r="G14" s="6" t="inlineStr">
        <is>
          <t>毎日</t>
        </is>
      </c>
      <c r="H14" s="6" t="inlineStr">
        <is>
          <t>高</t>
        </is>
      </c>
      <c r="I14" s="6" t="inlineStr">
        <is>
          <t>はい</t>
        </is>
      </c>
      <c r="J14" s="6" t="inlineStr">
        <is>
          <t>設備またはIT当番へ通知</t>
        </is>
      </c>
      <c r="K14" s="6" t="n"/>
    </row>
    <row r="15" ht="20" customHeight="1">
      <c r="A15" s="6" t="inlineStr">
        <is>
          <t>ITM-LAB-001</t>
        </is>
      </c>
      <c r="B15" s="6" t="inlineStr">
        <is>
          <t>研究室・医療・品質検査機器</t>
        </is>
      </c>
      <c r="C15" s="6" t="inlineStr">
        <is>
          <t>試験機器</t>
        </is>
      </c>
      <c r="D15" s="6" t="inlineStr">
        <is>
          <t>校正状態</t>
        </is>
      </c>
      <c r="E15" s="6" t="inlineStr">
        <is>
          <t>校正ラベルが有効で、証明書番号を追跡できる</t>
        </is>
      </c>
      <c r="F15" s="6" t="inlineStr">
        <is>
          <t>ラベル・証明書照合</t>
        </is>
      </c>
      <c r="G15" s="6" t="inlineStr">
        <is>
          <t>毎月</t>
        </is>
      </c>
      <c r="H15" s="6" t="inlineStr">
        <is>
          <t>重要</t>
        </is>
      </c>
      <c r="I15" s="6" t="inlineStr">
        <is>
          <t>はい</t>
        </is>
      </c>
      <c r="J15" s="6" t="inlineStr">
        <is>
          <t>判定に使う試験を一時停止</t>
        </is>
      </c>
      <c r="K15" s="6" t="n"/>
    </row>
    <row r="16" ht="20" customHeight="1">
      <c r="A16" s="6" t="inlineStr">
        <is>
          <t>ITM-LAB-002</t>
        </is>
      </c>
      <c r="B16" s="6" t="inlineStr">
        <is>
          <t>研究室・医療・品質検査機器</t>
        </is>
      </c>
      <c r="C16" s="6" t="inlineStr">
        <is>
          <t>試験設備</t>
        </is>
      </c>
      <c r="D16" s="6" t="inlineStr">
        <is>
          <t>清掃・消毒</t>
        </is>
      </c>
      <c r="E16" s="6" t="inlineStr">
        <is>
          <t>清掃記録が完全で、残留汚染がない</t>
        </is>
      </c>
      <c r="F16" s="6" t="inlineStr">
        <is>
          <t>目視・記録照合</t>
        </is>
      </c>
      <c r="G16" s="6" t="inlineStr">
        <is>
          <t>毎日</t>
        </is>
      </c>
      <c r="H16" s="6" t="inlineStr">
        <is>
          <t>高</t>
        </is>
      </c>
      <c r="I16" s="6" t="inlineStr">
        <is>
          <t>はい</t>
        </is>
      </c>
      <c r="J16" s="6" t="inlineStr">
        <is>
          <t>清掃をやり直し、担当者を記録</t>
        </is>
      </c>
      <c r="K16" s="6" t="n"/>
    </row>
    <row r="17" ht="20" customHeight="1">
      <c r="A17" s="6" t="inlineStr">
        <is>
          <t>ITM-UTL-001</t>
        </is>
      </c>
      <c r="B17" s="6" t="inlineStr">
        <is>
          <t>エネルギー・ユーティリティ</t>
        </is>
      </c>
      <c r="C17" s="6" t="inlineStr">
        <is>
          <t>給水ポンプ</t>
        </is>
      </c>
      <c r="D17" s="6" t="inlineStr">
        <is>
          <t>軸封・漏れ</t>
        </is>
      </c>
      <c r="E17" s="6" t="inlineStr">
        <is>
          <t>滴下がない、または漏れ量が許容範囲内</t>
        </is>
      </c>
      <c r="F17" s="6" t="inlineStr">
        <is>
          <t>目視</t>
        </is>
      </c>
      <c r="G17" s="6" t="inlineStr">
        <is>
          <t>毎週</t>
        </is>
      </c>
      <c r="H17" s="6" t="inlineStr">
        <is>
          <t>高</t>
        </is>
      </c>
      <c r="I17" s="6" t="inlineStr">
        <is>
          <t>はい</t>
        </is>
      </c>
      <c r="J17" s="6" t="inlineStr">
        <is>
          <t>シール交換または停止点検を手配</t>
        </is>
      </c>
      <c r="K17" s="6" t="n"/>
    </row>
    <row r="18" ht="20" customHeight="1">
      <c r="A18" s="6" t="inlineStr">
        <is>
          <t>ITM-UTL-002</t>
        </is>
      </c>
      <c r="B18" s="6" t="inlineStr">
        <is>
          <t>エネルギー・ユーティリティ</t>
        </is>
      </c>
      <c r="C18" s="6" t="inlineStr">
        <is>
          <t>給水ポンプ</t>
        </is>
      </c>
      <c r="D18" s="6" t="inlineStr">
        <is>
          <t>モーター温度</t>
        </is>
      </c>
      <c r="E18" s="6" t="inlineStr">
        <is>
          <t>モーター外装の温度上昇に異常がない</t>
        </is>
      </c>
      <c r="F18" s="6" t="inlineStr">
        <is>
          <t>赤外線温度測定</t>
        </is>
      </c>
      <c r="G18" s="6" t="inlineStr">
        <is>
          <t>毎週</t>
        </is>
      </c>
      <c r="H18" s="6" t="inlineStr">
        <is>
          <t>高</t>
        </is>
      </c>
      <c r="I18" s="6" t="inlineStr">
        <is>
          <t>はい</t>
        </is>
      </c>
      <c r="J18" s="6" t="inlineStr">
        <is>
          <t>温度傾向を記録し、点検修理を手配</t>
        </is>
      </c>
      <c r="K18" s="6" t="n"/>
    </row>
    <row r="19" ht="20" customHeight="1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</row>
    <row r="20" ht="20" customHeight="1">
      <c r="A20" s="6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</row>
    <row r="21" ht="20" customHeight="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</row>
    <row r="22" ht="20" customHeight="1">
      <c r="A22" s="6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</row>
    <row r="23" ht="20" customHeight="1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</row>
    <row r="24" ht="20" customHeight="1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</row>
    <row r="25" ht="20" customHeight="1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</row>
    <row r="26" ht="20" customHeight="1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</row>
    <row r="27" ht="20" customHeight="1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</row>
    <row r="28" ht="20" customHeight="1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</row>
    <row r="29" ht="20" customHeight="1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</row>
    <row r="30" ht="20" customHeight="1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</row>
    <row r="31" ht="20" customHeight="1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</row>
    <row r="32" ht="20" customHeight="1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</row>
    <row r="33" ht="20" customHeight="1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</row>
    <row r="34" ht="20" customHeight="1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6" t="n"/>
    </row>
    <row r="35" ht="20" customHeight="1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6" t="n"/>
    </row>
    <row r="36" ht="20" customHeight="1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6" t="n"/>
    </row>
    <row r="37" ht="20" customHeight="1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6" t="n"/>
    </row>
    <row r="38" ht="20" customHeight="1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6" t="n"/>
    </row>
    <row r="39" ht="20" customHeight="1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6" t="n"/>
    </row>
    <row r="40" ht="20" customHeight="1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6" t="n"/>
    </row>
    <row r="41" ht="20" customHeight="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6" t="n"/>
    </row>
    <row r="42" ht="20" customHeight="1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6" t="n"/>
    </row>
    <row r="43" ht="20" customHeight="1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6" t="n"/>
    </row>
    <row r="44" ht="20" customHeight="1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6" t="n"/>
    </row>
    <row r="45" ht="20" customHeight="1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6" t="n"/>
    </row>
    <row r="46" ht="20" customHeight="1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6" t="n"/>
    </row>
    <row r="47" ht="20" customHeight="1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6" t="n"/>
    </row>
    <row r="48" ht="20" customHeight="1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6" t="n"/>
    </row>
    <row r="49" ht="20" customHeight="1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6" t="n"/>
    </row>
    <row r="50" ht="20" customHeight="1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6" t="n"/>
    </row>
    <row r="51" ht="20" customHeight="1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6" t="n"/>
    </row>
    <row r="52" ht="20" customHeight="1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6" t="n"/>
    </row>
    <row r="53" ht="20" customHeight="1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6" t="n"/>
    </row>
    <row r="54" ht="20" customHeight="1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6" t="n"/>
    </row>
    <row r="55" ht="20" customHeight="1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6" t="n"/>
    </row>
    <row r="56" ht="20" customHeight="1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6" t="n"/>
    </row>
    <row r="57" ht="20" customHeight="1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6" t="n"/>
    </row>
    <row r="58" ht="20" customHeight="1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6" t="n"/>
    </row>
    <row r="59" ht="20" customHeight="1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6" t="n"/>
    </row>
    <row r="60" ht="20" customHeight="1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6" t="n"/>
    </row>
    <row r="61" ht="20" customHeight="1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6" t="n"/>
    </row>
    <row r="62" ht="20" customHeight="1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6" t="n"/>
    </row>
    <row r="63" ht="20" customHeight="1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6" t="n"/>
    </row>
    <row r="64" ht="20" customHeight="1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6" t="n"/>
    </row>
    <row r="65" ht="20" customHeight="1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6" t="n"/>
    </row>
    <row r="66" ht="20" customHeight="1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6" t="n"/>
    </row>
    <row r="67" ht="20" customHeight="1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6" t="n"/>
    </row>
    <row r="68" ht="20" customHeight="1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6" t="n"/>
    </row>
    <row r="69" ht="20" customHeight="1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6" t="n"/>
    </row>
    <row r="70" ht="20" customHeight="1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6" t="n"/>
    </row>
    <row r="71" ht="20" customHeight="1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6" t="n"/>
    </row>
    <row r="72" ht="20" customHeight="1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6" t="n"/>
    </row>
    <row r="73" ht="20" customHeight="1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6" t="n"/>
    </row>
    <row r="74" ht="20" customHeight="1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6" t="n"/>
    </row>
    <row r="75" ht="20" customHeight="1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6" t="n"/>
    </row>
    <row r="76" ht="20" customHeight="1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6" t="n"/>
    </row>
    <row r="77" ht="20" customHeight="1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6" t="n"/>
    </row>
    <row r="78" ht="20" customHeight="1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6" t="n"/>
    </row>
    <row r="79" ht="20" customHeight="1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6" t="n"/>
    </row>
    <row r="80" ht="20" customHeight="1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6" t="n"/>
    </row>
    <row r="81" ht="20" customHeight="1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6" t="n"/>
    </row>
    <row r="82" ht="20" customHeight="1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6" t="n"/>
    </row>
    <row r="83" ht="20" customHeight="1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6" t="n"/>
    </row>
    <row r="84" ht="20" customHeight="1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6" t="n"/>
    </row>
    <row r="85" ht="20" customHeight="1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6" t="n"/>
    </row>
    <row r="86" ht="20" customHeight="1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6" t="n"/>
    </row>
    <row r="87" ht="20" customHeight="1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6" t="n"/>
    </row>
    <row r="88" ht="20" customHeight="1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6" t="n"/>
    </row>
    <row r="89" ht="20" customHeight="1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6" t="n"/>
    </row>
    <row r="90" ht="20" customHeight="1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6" t="n"/>
    </row>
    <row r="91" ht="20" customHeight="1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6" t="n"/>
    </row>
    <row r="92" ht="20" customHeight="1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6" t="n"/>
    </row>
    <row r="93" ht="20" customHeight="1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6" t="n"/>
    </row>
    <row r="94" ht="20" customHeight="1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6" t="n"/>
    </row>
    <row r="95" ht="20" customHeight="1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6" t="n"/>
    </row>
    <row r="96" ht="20" customHeight="1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6" t="n"/>
    </row>
    <row r="97" ht="20" customHeight="1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6" t="n"/>
    </row>
    <row r="98" ht="20" customHeight="1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6" t="n"/>
    </row>
    <row r="99" ht="20" customHeight="1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6" t="n"/>
    </row>
    <row r="100" ht="20" customHeight="1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6" t="n"/>
    </row>
    <row r="101" ht="20" customHeight="1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6" t="n"/>
    </row>
    <row r="102" ht="20" customHeight="1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6" t="n"/>
    </row>
    <row r="103" ht="20" customHeight="1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6" t="n"/>
    </row>
    <row r="104" ht="20" customHeight="1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6" t="n"/>
    </row>
  </sheetData>
  <mergeCells count="2">
    <mergeCell ref="A2:K2"/>
    <mergeCell ref="A1:K1"/>
  </mergeCells>
  <conditionalFormatting sqref="H5:H104">
    <cfRule type="expression" priority="1" dxfId="0">
      <formula>ISNUMBER(SEARCH("重要",H5))</formula>
    </cfRule>
    <cfRule type="expression" priority="2" dxfId="1">
      <formula>ISNUMBER(SEARCH("高",H5))</formula>
    </cfRule>
  </conditionalFormatting>
  <dataValidations count="4">
    <dataValidation sqref="B5:B104" showDropDown="0" showInputMessage="0" showErrorMessage="0" allowBlank="1" errorTitle="リスト外の値です" error="プルダウンの値を選択するか、設定シートで選択肢を変更してください。" type="list">
      <formula1>"製造・生産設備,施設・ビル管理・消防,物流・車両・フォークリフト,建設・プロジェクト現場,IT・オフィス機器,研究室・医療・品質検査機器,エネルギー・ユーティリティ,其他"</formula1>
    </dataValidation>
    <dataValidation sqref="G5:G104" showDropDown="0" showInputMessage="0" showErrorMessage="0" allowBlank="1" errorTitle="リスト外の値です" error="プルダウンの値を選択するか、設定シートで選択肢を変更してください。" type="list">
      <formula1>"毎日,毎週,毎月,四半期,毎年,必要時,使用前"</formula1>
    </dataValidation>
    <dataValidation sqref="H5:H104" showDropDown="0" showInputMessage="0" showErrorMessage="0" allowBlank="1" errorTitle="リスト外の値です" error="プルダウンの値を選択するか、設定シートで選択肢を変更してください。" type="list">
      <formula1>"低,中,高,重要"</formula1>
    </dataValidation>
    <dataValidation sqref="I5:I104" showDropDown="0" showInputMessage="0" showErrorMessage="0" allowBlank="1" errorTitle="リスト外の値です" error="プルダウンの値を選択するか、設定シートで選択肢を変更してください。" type="list">
      <formula1>"はい,いいえ"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Q304"/>
  <sheetViews>
    <sheetView showGridLines="0"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8" customWidth="1" min="3" max="3"/>
    <col width="20" customWidth="1" min="4" max="4"/>
    <col width="18" customWidth="1" min="5" max="5"/>
    <col width="22" customWidth="1" min="6" max="6"/>
    <col width="14" customWidth="1" min="7" max="7"/>
    <col width="20" customWidth="1" min="8" max="8"/>
    <col width="42" customWidth="1" min="9" max="9"/>
    <col width="12" customWidth="1" min="10" max="10"/>
    <col width="14" customWidth="1" min="11" max="11"/>
    <col width="12" customWidth="1" min="12" max="12"/>
    <col width="12" customWidth="1" min="13" max="13"/>
    <col width="10" customWidth="1" min="14" max="14"/>
    <col width="10" customWidth="1" min="15" max="15"/>
    <col width="18" customWidth="1" min="16" max="16"/>
    <col width="34" customWidth="1" min="17" max="17"/>
  </cols>
  <sheetData>
    <row r="1" ht="34" customHeight="1">
      <c r="A1" s="1" t="inlineStr">
        <is>
          <t>点検計画｜保全計画と日程更新</t>
        </is>
      </c>
    </row>
    <row r="2" ht="38" customHeight="1">
      <c r="A2" s="2" t="inlineStr">
        <is>
          <t>日常、周期、特別、再点検のタスクを計画します。設備に関する項目は自動で表示され、期限超過日数も自動計算されます。</t>
        </is>
      </c>
    </row>
    <row r="3"/>
    <row r="4" ht="32" customHeight="1">
      <c r="A4" s="5" t="inlineStr">
        <is>
          <t>計画ID</t>
        </is>
      </c>
      <c r="B4" s="5" t="inlineStr">
        <is>
          <t>設備ID</t>
        </is>
      </c>
      <c r="C4" s="5" t="inlineStr">
        <is>
          <t>設備名</t>
        </is>
      </c>
      <c r="D4" s="5" t="inlineStr">
        <is>
          <t>会社・組織</t>
        </is>
      </c>
      <c r="E4" s="5" t="inlineStr">
        <is>
          <t>拠点・エリア</t>
        </is>
      </c>
      <c r="F4" s="5" t="inlineStr">
        <is>
          <t>業務シナリオ</t>
        </is>
      </c>
      <c r="G4" s="5" t="inlineStr">
        <is>
          <t>点検種別</t>
        </is>
      </c>
      <c r="H4" s="5" t="inlineStr">
        <is>
          <t>点検項目</t>
        </is>
      </c>
      <c r="I4" s="5" t="inlineStr">
        <is>
          <t>点検基準</t>
        </is>
      </c>
      <c r="J4" s="5" t="inlineStr">
        <is>
          <t>計画日</t>
        </is>
      </c>
      <c r="K4" s="5" t="inlineStr">
        <is>
          <t>計画時刻・シフト</t>
        </is>
      </c>
      <c r="L4" s="5" t="inlineStr">
        <is>
          <t>担当者</t>
        </is>
      </c>
      <c r="M4" s="5" t="inlineStr">
        <is>
          <t>状態</t>
        </is>
      </c>
      <c r="N4" s="5" t="inlineStr">
        <is>
          <t>優先度</t>
        </is>
      </c>
      <c r="O4" s="5" t="inlineStr">
        <is>
          <t>期限超過日数</t>
        </is>
      </c>
      <c r="P4" s="5" t="inlineStr">
        <is>
          <t>関連修繕票ID</t>
        </is>
      </c>
      <c r="Q4" s="5" t="inlineStr">
        <is>
          <t>備考</t>
        </is>
      </c>
    </row>
    <row r="5" ht="20" customHeight="1">
      <c r="A5" s="6" t="inlineStr">
        <is>
          <t>PLN-20260501-001</t>
        </is>
      </c>
      <c r="B5" s="6" t="inlineStr">
        <is>
          <t>EQ-MFG-001</t>
        </is>
      </c>
      <c r="C5" s="18">
        <f>IF($B5="","",IFERROR(VLOOKUP($B5,'設備台帳'!$A$5:$T$204,7,FALSE),""))</f>
        <v/>
      </c>
      <c r="D5" s="18">
        <f>IF($B5="","",IFERROR(VLOOKUP($B5,'設備台帳'!$A$5:$T$204,2,FALSE),""))</f>
        <v/>
      </c>
      <c r="E5" s="18">
        <f>IF($B5="","",IFERROR(VLOOKUP($B5,'設備台帳'!$A$5:$T$204,3,FALSE),""))</f>
        <v/>
      </c>
      <c r="F5" s="18">
        <f>IF($B5="","",IFERROR(VLOOKUP($B5,'設備台帳'!$A$5:$T$204,5,FALSE),""))</f>
        <v/>
      </c>
      <c r="G5" s="6" t="inlineStr">
        <is>
          <t>日常点検</t>
        </is>
      </c>
      <c r="H5" s="6" t="inlineStr">
        <is>
          <t>圧力・温度</t>
        </is>
      </c>
      <c r="I5" s="6" t="inlineStr">
        <is>
          <t>圧力と吐出温度が設備仕様書の許容範囲内</t>
        </is>
      </c>
      <c r="J5" s="25" t="n">
        <v>46143</v>
      </c>
      <c r="K5" s="6" t="inlineStr">
        <is>
          <t>早番</t>
        </is>
      </c>
      <c r="L5" s="6" t="inlineStr">
        <is>
          <t>佐藤</t>
        </is>
      </c>
      <c r="M5" s="6" t="inlineStr">
        <is>
          <t>予定</t>
        </is>
      </c>
      <c r="N5" s="6" t="inlineStr">
        <is>
          <t>高</t>
        </is>
      </c>
      <c r="O5" s="19">
        <f>IF($A5="","",IF(OR($M5="完了",$M5="取消",$J5=""),0,MAX(0,TODAY()-$J5)))</f>
        <v/>
      </c>
      <c r="P5" s="6" t="n"/>
      <c r="Q5" s="6" t="inlineStr">
        <is>
          <t>始業前に計器値を確認します。</t>
        </is>
      </c>
    </row>
    <row r="6" ht="20" customHeight="1">
      <c r="A6" s="6" t="inlineStr">
        <is>
          <t>PLN-20260501-002</t>
        </is>
      </c>
      <c r="B6" s="6" t="inlineStr">
        <is>
          <t>EQ-FAC-001</t>
        </is>
      </c>
      <c r="C6" s="18">
        <f>IF($B6="","",IFERROR(VLOOKUP($B6,'設備台帳'!$A$5:$T$204,7,FALSE),""))</f>
        <v/>
      </c>
      <c r="D6" s="18">
        <f>IF($B6="","",IFERROR(VLOOKUP($B6,'設備台帳'!$A$5:$T$204,2,FALSE),""))</f>
        <v/>
      </c>
      <c r="E6" s="18">
        <f>IF($B6="","",IFERROR(VLOOKUP($B6,'設備台帳'!$A$5:$T$204,3,FALSE),""))</f>
        <v/>
      </c>
      <c r="F6" s="18">
        <f>IF($B6="","",IFERROR(VLOOKUP($B6,'設備台帳'!$A$5:$T$204,5,FALSE),""))</f>
        <v/>
      </c>
      <c r="G6" s="6" t="inlineStr">
        <is>
          <t>安全点検</t>
        </is>
      </c>
      <c r="H6" s="6" t="inlineStr">
        <is>
          <t>漏電・接地</t>
        </is>
      </c>
      <c r="I6" s="6" t="inlineStr">
        <is>
          <t>接地線が確実で、漏電保護テストが正常</t>
        </is>
      </c>
      <c r="J6" s="25" t="n">
        <v>46144</v>
      </c>
      <c r="K6" s="6" t="inlineStr">
        <is>
          <t>午前</t>
        </is>
      </c>
      <c r="L6" s="6" t="inlineStr">
        <is>
          <t>山田</t>
        </is>
      </c>
      <c r="M6" s="6" t="inlineStr">
        <is>
          <t>予定</t>
        </is>
      </c>
      <c r="N6" s="6" t="inlineStr">
        <is>
          <t>緊急</t>
        </is>
      </c>
      <c r="O6" s="19">
        <f>IF($A6="","",IF(OR($M6="完了",$M6="取消",$J6=""),0,MAX(0,TODAY()-$J6)))</f>
        <v/>
      </c>
      <c r="P6" s="6" t="n"/>
      <c r="Q6" s="6" t="inlineStr">
        <is>
          <t>分電盤の安全点検です。</t>
        </is>
      </c>
    </row>
    <row r="7" ht="20" customHeight="1">
      <c r="A7" s="6" t="inlineStr">
        <is>
          <t>PLN-20260501-003</t>
        </is>
      </c>
      <c r="B7" s="6" t="inlineStr">
        <is>
          <t>EQ-LOG-001</t>
        </is>
      </c>
      <c r="C7" s="18">
        <f>IF($B7="","",IFERROR(VLOOKUP($B7,'設備台帳'!$A$5:$T$204,7,FALSE),""))</f>
        <v/>
      </c>
      <c r="D7" s="18">
        <f>IF($B7="","",IFERROR(VLOOKUP($B7,'設備台帳'!$A$5:$T$204,2,FALSE),""))</f>
        <v/>
      </c>
      <c r="E7" s="18">
        <f>IF($B7="","",IFERROR(VLOOKUP($B7,'設備台帳'!$A$5:$T$204,3,FALSE),""))</f>
        <v/>
      </c>
      <c r="F7" s="18">
        <f>IF($B7="","",IFERROR(VLOOKUP($B7,'設備台帳'!$A$5:$T$204,5,FALSE),""))</f>
        <v/>
      </c>
      <c r="G7" s="6" t="inlineStr">
        <is>
          <t>日常点検</t>
        </is>
      </c>
      <c r="H7" s="6" t="inlineStr">
        <is>
          <t>ブレーキ・操舵</t>
        </is>
      </c>
      <c r="I7" s="6" t="inlineStr">
        <is>
          <t>制動が有効で、操舵に異常な遊びがない</t>
        </is>
      </c>
      <c r="J7" s="25" t="n">
        <v>46143</v>
      </c>
      <c r="K7" s="6" t="inlineStr">
        <is>
          <t>始業前</t>
        </is>
      </c>
      <c r="L7" s="6" t="inlineStr">
        <is>
          <t>田中係長</t>
        </is>
      </c>
      <c r="M7" s="6" t="inlineStr">
        <is>
          <t>進行中</t>
        </is>
      </c>
      <c r="N7" s="6" t="inlineStr">
        <is>
          <t>高</t>
        </is>
      </c>
      <c r="O7" s="19">
        <f>IF($A7="","",IF(OR($M7="完了",$M7="取消",$J7=""),0,MAX(0,TODAY()-$J7)))</f>
        <v/>
      </c>
      <c r="P7" s="6" t="n"/>
      <c r="Q7" s="6" t="inlineStr">
        <is>
          <t>出発前点検です。</t>
        </is>
      </c>
    </row>
    <row r="8" ht="20" customHeight="1">
      <c r="A8" s="6" t="inlineStr">
        <is>
          <t>PLN-20260428-004</t>
        </is>
      </c>
      <c r="B8" s="6" t="inlineStr">
        <is>
          <t>EQ-CON-001</t>
        </is>
      </c>
      <c r="C8" s="18">
        <f>IF($B8="","",IFERROR(VLOOKUP($B8,'設備台帳'!$A$5:$T$204,7,FALSE),""))</f>
        <v/>
      </c>
      <c r="D8" s="18">
        <f>IF($B8="","",IFERROR(VLOOKUP($B8,'設備台帳'!$A$5:$T$204,2,FALSE),""))</f>
        <v/>
      </c>
      <c r="E8" s="18">
        <f>IF($B8="","",IFERROR(VLOOKUP($B8,'設備台帳'!$A$5:$T$204,3,FALSE),""))</f>
        <v/>
      </c>
      <c r="F8" s="18">
        <f>IF($B8="","",IFERROR(VLOOKUP($B8,'設備台帳'!$A$5:$T$204,5,FALSE),""))</f>
        <v/>
      </c>
      <c r="G8" s="6" t="inlineStr">
        <is>
          <t>再点検</t>
        </is>
      </c>
      <c r="H8" s="6" t="inlineStr">
        <is>
          <t>リミット・防護</t>
        </is>
      </c>
      <c r="I8" s="6" t="inlineStr">
        <is>
          <t>リミット装置が有効で、防護と表示が明確</t>
        </is>
      </c>
      <c r="J8" s="25" t="n">
        <v>46140</v>
      </c>
      <c r="K8" s="6" t="inlineStr">
        <is>
          <t>午後</t>
        </is>
      </c>
      <c r="L8" s="6" t="inlineStr">
        <is>
          <t>鈴木</t>
        </is>
      </c>
      <c r="M8" s="6" t="inlineStr">
        <is>
          <t>延期</t>
        </is>
      </c>
      <c r="N8" s="6" t="inlineStr">
        <is>
          <t>緊急</t>
        </is>
      </c>
      <c r="O8" s="19">
        <f>IF($A8="","",IF(OR($M8="完了",$M8="取消",$J8=""),0,MAX(0,TODAY()-$J8)))</f>
        <v/>
      </c>
      <c r="P8" s="6" t="inlineStr">
        <is>
          <t>REP-20260428-001</t>
        </is>
      </c>
      <c r="Q8" s="6" t="inlineStr">
        <is>
          <t>修理後の再確認が未完了です。</t>
        </is>
      </c>
    </row>
    <row r="9" ht="20" customHeight="1">
      <c r="A9" s="6" t="inlineStr">
        <is>
          <t>PLN-20260503-005</t>
        </is>
      </c>
      <c r="B9" s="6" t="inlineStr">
        <is>
          <t>EQ-IT-001</t>
        </is>
      </c>
      <c r="C9" s="18">
        <f>IF($B9="","",IFERROR(VLOOKUP($B9,'設備台帳'!$A$5:$T$204,7,FALSE),""))</f>
        <v/>
      </c>
      <c r="D9" s="18">
        <f>IF($B9="","",IFERROR(VLOOKUP($B9,'設備台帳'!$A$5:$T$204,2,FALSE),""))</f>
        <v/>
      </c>
      <c r="E9" s="18">
        <f>IF($B9="","",IFERROR(VLOOKUP($B9,'設備台帳'!$A$5:$T$204,3,FALSE),""))</f>
        <v/>
      </c>
      <c r="F9" s="18">
        <f>IF($B9="","",IFERROR(VLOOKUP($B9,'設備台帳'!$A$5:$T$204,5,FALSE),""))</f>
        <v/>
      </c>
      <c r="G9" s="6" t="inlineStr">
        <is>
          <t>保全点検</t>
        </is>
      </c>
      <c r="H9" s="6" t="inlineStr">
        <is>
          <t>バッテリーセルフチェック</t>
        </is>
      </c>
      <c r="I9" s="6" t="inlineStr">
        <is>
          <t>セルフチェックでアラートがなく、負荷率が設定範囲内</t>
        </is>
      </c>
      <c r="J9" s="25" t="n">
        <v>46145</v>
      </c>
      <c r="K9" s="6" t="inlineStr">
        <is>
          <t>夜間枠</t>
        </is>
      </c>
      <c r="L9" s="6" t="inlineStr">
        <is>
          <t>高橋</t>
        </is>
      </c>
      <c r="M9" s="6" t="inlineStr">
        <is>
          <t>予定</t>
        </is>
      </c>
      <c r="N9" s="6" t="inlineStr">
        <is>
          <t>高</t>
        </is>
      </c>
      <c r="O9" s="19">
        <f>IF($A9="","",IF(OR($M9="完了",$M9="取消",$J9=""),0,MAX(0,TODAY()-$J9)))</f>
        <v/>
      </c>
      <c r="P9" s="6" t="n"/>
      <c r="Q9" s="6" t="inlineStr">
        <is>
          <t>業務ピークを避けます。</t>
        </is>
      </c>
    </row>
    <row r="10" ht="20" customHeight="1">
      <c r="A10" s="6" t="inlineStr">
        <is>
          <t>PLN-20260510-006</t>
        </is>
      </c>
      <c r="B10" s="6" t="inlineStr">
        <is>
          <t>EQ-LAB-001</t>
        </is>
      </c>
      <c r="C10" s="18">
        <f>IF($B10="","",IFERROR(VLOOKUP($B10,'設備台帳'!$A$5:$T$204,7,FALSE),""))</f>
        <v/>
      </c>
      <c r="D10" s="18">
        <f>IF($B10="","",IFERROR(VLOOKUP($B10,'設備台帳'!$A$5:$T$204,2,FALSE),""))</f>
        <v/>
      </c>
      <c r="E10" s="18">
        <f>IF($B10="","",IFERROR(VLOOKUP($B10,'設備台帳'!$A$5:$T$204,3,FALSE),""))</f>
        <v/>
      </c>
      <c r="F10" s="18">
        <f>IF($B10="","",IFERROR(VLOOKUP($B10,'設備台帳'!$A$5:$T$204,5,FALSE),""))</f>
        <v/>
      </c>
      <c r="G10" s="6" t="inlineStr">
        <is>
          <t>特別点検</t>
        </is>
      </c>
      <c r="H10" s="6" t="inlineStr">
        <is>
          <t>校正状態</t>
        </is>
      </c>
      <c r="I10" s="6" t="inlineStr">
        <is>
          <t>校正ラベルが有効で、証明書番号を追跡できる</t>
        </is>
      </c>
      <c r="J10" s="25" t="n">
        <v>46152</v>
      </c>
      <c r="K10" s="6" t="inlineStr">
        <is>
          <t>午前</t>
        </is>
      </c>
      <c r="L10" s="6" t="inlineStr">
        <is>
          <t>中村</t>
        </is>
      </c>
      <c r="M10" s="6" t="inlineStr">
        <is>
          <t>予定</t>
        </is>
      </c>
      <c r="N10" s="6" t="inlineStr">
        <is>
          <t>中</t>
        </is>
      </c>
      <c r="O10" s="19">
        <f>IF($A10="","",IF(OR($M10="完了",$M10="取消",$J10=""),0,MAX(0,TODAY()-$J10)))</f>
        <v/>
      </c>
      <c r="P10" s="6" t="n"/>
      <c r="Q10" s="6" t="inlineStr">
        <is>
          <t>校正証明書の保管を確認します。</t>
        </is>
      </c>
    </row>
    <row r="11" ht="20" customHeight="1">
      <c r="A11" s="6" t="inlineStr">
        <is>
          <t>PLN-20260502-007</t>
        </is>
      </c>
      <c r="B11" s="6" t="inlineStr">
        <is>
          <t>EQ-UTL-001</t>
        </is>
      </c>
      <c r="C11" s="18">
        <f>IF($B11="","",IFERROR(VLOOKUP($B11,'設備台帳'!$A$5:$T$204,7,FALSE),""))</f>
        <v/>
      </c>
      <c r="D11" s="18">
        <f>IF($B11="","",IFERROR(VLOOKUP($B11,'設備台帳'!$A$5:$T$204,2,FALSE),""))</f>
        <v/>
      </c>
      <c r="E11" s="18">
        <f>IF($B11="","",IFERROR(VLOOKUP($B11,'設備台帳'!$A$5:$T$204,3,FALSE),""))</f>
        <v/>
      </c>
      <c r="F11" s="18">
        <f>IF($B11="","",IFERROR(VLOOKUP($B11,'設備台帳'!$A$5:$T$204,5,FALSE),""))</f>
        <v/>
      </c>
      <c r="G11" s="6" t="inlineStr">
        <is>
          <t>日常点検</t>
        </is>
      </c>
      <c r="H11" s="6" t="inlineStr">
        <is>
          <t>軸封・漏れ</t>
        </is>
      </c>
      <c r="I11" s="6" t="inlineStr">
        <is>
          <t>滴下がない、または漏れ量が許容範囲内</t>
        </is>
      </c>
      <c r="J11" s="25" t="n">
        <v>46144</v>
      </c>
      <c r="K11" s="6" t="inlineStr">
        <is>
          <t>早番</t>
        </is>
      </c>
      <c r="L11" s="6" t="inlineStr">
        <is>
          <t>小林</t>
        </is>
      </c>
      <c r="M11" s="6" t="inlineStr">
        <is>
          <t>予定</t>
        </is>
      </c>
      <c r="N11" s="6" t="inlineStr">
        <is>
          <t>高</t>
        </is>
      </c>
      <c r="O11" s="19">
        <f>IF($A11="","",IF(OR($M11="完了",$M11="取消",$J11=""),0,MAX(0,TODAY()-$J11)))</f>
        <v/>
      </c>
      <c r="P11" s="6" t="n"/>
      <c r="Q11" s="6" t="inlineStr">
        <is>
          <t>ポンプ室を巡回点検します。</t>
        </is>
      </c>
    </row>
    <row r="12" ht="20" customHeight="1">
      <c r="A12" s="6" t="n"/>
      <c r="B12" s="6" t="n"/>
      <c r="C12" s="18">
        <f>IF($B12="","",IFERROR(VLOOKUP($B12,'設備台帳'!$A$5:$T$204,7,FALSE),""))</f>
        <v/>
      </c>
      <c r="D12" s="18">
        <f>IF($B12="","",IFERROR(VLOOKUP($B12,'設備台帳'!$A$5:$T$204,2,FALSE),""))</f>
        <v/>
      </c>
      <c r="E12" s="18">
        <f>IF($B12="","",IFERROR(VLOOKUP($B12,'設備台帳'!$A$5:$T$204,3,FALSE),""))</f>
        <v/>
      </c>
      <c r="F12" s="18">
        <f>IF($B12="","",IFERROR(VLOOKUP($B12,'設備台帳'!$A$5:$T$204,5,FALSE),""))</f>
        <v/>
      </c>
      <c r="G12" s="6" t="n"/>
      <c r="H12" s="6" t="n"/>
      <c r="I12" s="6" t="n"/>
      <c r="J12" s="25" t="n"/>
      <c r="K12" s="6" t="n"/>
      <c r="L12" s="6" t="n"/>
      <c r="M12" s="6" t="n"/>
      <c r="N12" s="6" t="n"/>
      <c r="O12" s="19">
        <f>IF($A12="","",IF(OR($M12="完了",$M12="取消",$J12=""),0,MAX(0,TODAY()-$J12)))</f>
        <v/>
      </c>
      <c r="P12" s="6" t="n"/>
      <c r="Q12" s="6" t="n"/>
    </row>
    <row r="13" ht="20" customHeight="1">
      <c r="A13" s="6" t="n"/>
      <c r="B13" s="6" t="n"/>
      <c r="C13" s="18">
        <f>IF($B13="","",IFERROR(VLOOKUP($B13,'設備台帳'!$A$5:$T$204,7,FALSE),""))</f>
        <v/>
      </c>
      <c r="D13" s="18">
        <f>IF($B13="","",IFERROR(VLOOKUP($B13,'設備台帳'!$A$5:$T$204,2,FALSE),""))</f>
        <v/>
      </c>
      <c r="E13" s="18">
        <f>IF($B13="","",IFERROR(VLOOKUP($B13,'設備台帳'!$A$5:$T$204,3,FALSE),""))</f>
        <v/>
      </c>
      <c r="F13" s="18">
        <f>IF($B13="","",IFERROR(VLOOKUP($B13,'設備台帳'!$A$5:$T$204,5,FALSE),""))</f>
        <v/>
      </c>
      <c r="G13" s="6" t="n"/>
      <c r="H13" s="6" t="n"/>
      <c r="I13" s="6" t="n"/>
      <c r="J13" s="25" t="n"/>
      <c r="K13" s="6" t="n"/>
      <c r="L13" s="6" t="n"/>
      <c r="M13" s="6" t="n"/>
      <c r="N13" s="6" t="n"/>
      <c r="O13" s="19">
        <f>IF($A13="","",IF(OR($M13="完了",$M13="取消",$J13=""),0,MAX(0,TODAY()-$J13)))</f>
        <v/>
      </c>
      <c r="P13" s="6" t="n"/>
      <c r="Q13" s="6" t="n"/>
    </row>
    <row r="14" ht="20" customHeight="1">
      <c r="A14" s="6" t="n"/>
      <c r="B14" s="6" t="n"/>
      <c r="C14" s="18">
        <f>IF($B14="","",IFERROR(VLOOKUP($B14,'設備台帳'!$A$5:$T$204,7,FALSE),""))</f>
        <v/>
      </c>
      <c r="D14" s="18">
        <f>IF($B14="","",IFERROR(VLOOKUP($B14,'設備台帳'!$A$5:$T$204,2,FALSE),""))</f>
        <v/>
      </c>
      <c r="E14" s="18">
        <f>IF($B14="","",IFERROR(VLOOKUP($B14,'設備台帳'!$A$5:$T$204,3,FALSE),""))</f>
        <v/>
      </c>
      <c r="F14" s="18">
        <f>IF($B14="","",IFERROR(VLOOKUP($B14,'設備台帳'!$A$5:$T$204,5,FALSE),""))</f>
        <v/>
      </c>
      <c r="G14" s="6" t="n"/>
      <c r="H14" s="6" t="n"/>
      <c r="I14" s="6" t="n"/>
      <c r="J14" s="25" t="n"/>
      <c r="K14" s="6" t="n"/>
      <c r="L14" s="6" t="n"/>
      <c r="M14" s="6" t="n"/>
      <c r="N14" s="6" t="n"/>
      <c r="O14" s="19">
        <f>IF($A14="","",IF(OR($M14="完了",$M14="取消",$J14=""),0,MAX(0,TODAY()-$J14)))</f>
        <v/>
      </c>
      <c r="P14" s="6" t="n"/>
      <c r="Q14" s="6" t="n"/>
    </row>
    <row r="15" ht="20" customHeight="1">
      <c r="A15" s="6" t="n"/>
      <c r="B15" s="6" t="n"/>
      <c r="C15" s="18">
        <f>IF($B15="","",IFERROR(VLOOKUP($B15,'設備台帳'!$A$5:$T$204,7,FALSE),""))</f>
        <v/>
      </c>
      <c r="D15" s="18">
        <f>IF($B15="","",IFERROR(VLOOKUP($B15,'設備台帳'!$A$5:$T$204,2,FALSE),""))</f>
        <v/>
      </c>
      <c r="E15" s="18">
        <f>IF($B15="","",IFERROR(VLOOKUP($B15,'設備台帳'!$A$5:$T$204,3,FALSE),""))</f>
        <v/>
      </c>
      <c r="F15" s="18">
        <f>IF($B15="","",IFERROR(VLOOKUP($B15,'設備台帳'!$A$5:$T$204,5,FALSE),""))</f>
        <v/>
      </c>
      <c r="G15" s="6" t="n"/>
      <c r="H15" s="6" t="n"/>
      <c r="I15" s="6" t="n"/>
      <c r="J15" s="25" t="n"/>
      <c r="K15" s="6" t="n"/>
      <c r="L15" s="6" t="n"/>
      <c r="M15" s="6" t="n"/>
      <c r="N15" s="6" t="n"/>
      <c r="O15" s="19">
        <f>IF($A15="","",IF(OR($M15="完了",$M15="取消",$J15=""),0,MAX(0,TODAY()-$J15)))</f>
        <v/>
      </c>
      <c r="P15" s="6" t="n"/>
      <c r="Q15" s="6" t="n"/>
    </row>
    <row r="16" ht="20" customHeight="1">
      <c r="A16" s="6" t="n"/>
      <c r="B16" s="6" t="n"/>
      <c r="C16" s="18">
        <f>IF($B16="","",IFERROR(VLOOKUP($B16,'設備台帳'!$A$5:$T$204,7,FALSE),""))</f>
        <v/>
      </c>
      <c r="D16" s="18">
        <f>IF($B16="","",IFERROR(VLOOKUP($B16,'設備台帳'!$A$5:$T$204,2,FALSE),""))</f>
        <v/>
      </c>
      <c r="E16" s="18">
        <f>IF($B16="","",IFERROR(VLOOKUP($B16,'設備台帳'!$A$5:$T$204,3,FALSE),""))</f>
        <v/>
      </c>
      <c r="F16" s="18">
        <f>IF($B16="","",IFERROR(VLOOKUP($B16,'設備台帳'!$A$5:$T$204,5,FALSE),""))</f>
        <v/>
      </c>
      <c r="G16" s="6" t="n"/>
      <c r="H16" s="6" t="n"/>
      <c r="I16" s="6" t="n"/>
      <c r="J16" s="25" t="n"/>
      <c r="K16" s="6" t="n"/>
      <c r="L16" s="6" t="n"/>
      <c r="M16" s="6" t="n"/>
      <c r="N16" s="6" t="n"/>
      <c r="O16" s="19">
        <f>IF($A16="","",IF(OR($M16="完了",$M16="取消",$J16=""),0,MAX(0,TODAY()-$J16)))</f>
        <v/>
      </c>
      <c r="P16" s="6" t="n"/>
      <c r="Q16" s="6" t="n"/>
    </row>
    <row r="17" ht="20" customHeight="1">
      <c r="A17" s="6" t="n"/>
      <c r="B17" s="6" t="n"/>
      <c r="C17" s="18">
        <f>IF($B17="","",IFERROR(VLOOKUP($B17,'設備台帳'!$A$5:$T$204,7,FALSE),""))</f>
        <v/>
      </c>
      <c r="D17" s="18">
        <f>IF($B17="","",IFERROR(VLOOKUP($B17,'設備台帳'!$A$5:$T$204,2,FALSE),""))</f>
        <v/>
      </c>
      <c r="E17" s="18">
        <f>IF($B17="","",IFERROR(VLOOKUP($B17,'設備台帳'!$A$5:$T$204,3,FALSE),""))</f>
        <v/>
      </c>
      <c r="F17" s="18">
        <f>IF($B17="","",IFERROR(VLOOKUP($B17,'設備台帳'!$A$5:$T$204,5,FALSE),""))</f>
        <v/>
      </c>
      <c r="G17" s="6" t="n"/>
      <c r="H17" s="6" t="n"/>
      <c r="I17" s="6" t="n"/>
      <c r="J17" s="25" t="n"/>
      <c r="K17" s="6" t="n"/>
      <c r="L17" s="6" t="n"/>
      <c r="M17" s="6" t="n"/>
      <c r="N17" s="6" t="n"/>
      <c r="O17" s="19">
        <f>IF($A17="","",IF(OR($M17="完了",$M17="取消",$J17=""),0,MAX(0,TODAY()-$J17)))</f>
        <v/>
      </c>
      <c r="P17" s="6" t="n"/>
      <c r="Q17" s="6" t="n"/>
    </row>
    <row r="18" ht="20" customHeight="1">
      <c r="A18" s="6" t="n"/>
      <c r="B18" s="6" t="n"/>
      <c r="C18" s="18">
        <f>IF($B18="","",IFERROR(VLOOKUP($B18,'設備台帳'!$A$5:$T$204,7,FALSE),""))</f>
        <v/>
      </c>
      <c r="D18" s="18">
        <f>IF($B18="","",IFERROR(VLOOKUP($B18,'設備台帳'!$A$5:$T$204,2,FALSE),""))</f>
        <v/>
      </c>
      <c r="E18" s="18">
        <f>IF($B18="","",IFERROR(VLOOKUP($B18,'設備台帳'!$A$5:$T$204,3,FALSE),""))</f>
        <v/>
      </c>
      <c r="F18" s="18">
        <f>IF($B18="","",IFERROR(VLOOKUP($B18,'設備台帳'!$A$5:$T$204,5,FALSE),""))</f>
        <v/>
      </c>
      <c r="G18" s="6" t="n"/>
      <c r="H18" s="6" t="n"/>
      <c r="I18" s="6" t="n"/>
      <c r="J18" s="25" t="n"/>
      <c r="K18" s="6" t="n"/>
      <c r="L18" s="6" t="n"/>
      <c r="M18" s="6" t="n"/>
      <c r="N18" s="6" t="n"/>
      <c r="O18" s="19">
        <f>IF($A18="","",IF(OR($M18="完了",$M18="取消",$J18=""),0,MAX(0,TODAY()-$J18)))</f>
        <v/>
      </c>
      <c r="P18" s="6" t="n"/>
      <c r="Q18" s="6" t="n"/>
    </row>
    <row r="19" ht="20" customHeight="1">
      <c r="A19" s="6" t="n"/>
      <c r="B19" s="6" t="n"/>
      <c r="C19" s="18">
        <f>IF($B19="","",IFERROR(VLOOKUP($B19,'設備台帳'!$A$5:$T$204,7,FALSE),""))</f>
        <v/>
      </c>
      <c r="D19" s="18">
        <f>IF($B19="","",IFERROR(VLOOKUP($B19,'設備台帳'!$A$5:$T$204,2,FALSE),""))</f>
        <v/>
      </c>
      <c r="E19" s="18">
        <f>IF($B19="","",IFERROR(VLOOKUP($B19,'設備台帳'!$A$5:$T$204,3,FALSE),""))</f>
        <v/>
      </c>
      <c r="F19" s="18">
        <f>IF($B19="","",IFERROR(VLOOKUP($B19,'設備台帳'!$A$5:$T$204,5,FALSE),""))</f>
        <v/>
      </c>
      <c r="G19" s="6" t="n"/>
      <c r="H19" s="6" t="n"/>
      <c r="I19" s="6" t="n"/>
      <c r="J19" s="25" t="n"/>
      <c r="K19" s="6" t="n"/>
      <c r="L19" s="6" t="n"/>
      <c r="M19" s="6" t="n"/>
      <c r="N19" s="6" t="n"/>
      <c r="O19" s="19">
        <f>IF($A19="","",IF(OR($M19="完了",$M19="取消",$J19=""),0,MAX(0,TODAY()-$J19)))</f>
        <v/>
      </c>
      <c r="P19" s="6" t="n"/>
      <c r="Q19" s="6" t="n"/>
    </row>
    <row r="20" ht="20" customHeight="1">
      <c r="A20" s="6" t="n"/>
      <c r="B20" s="6" t="n"/>
      <c r="C20" s="18">
        <f>IF($B20="","",IFERROR(VLOOKUP($B20,'設備台帳'!$A$5:$T$204,7,FALSE),""))</f>
        <v/>
      </c>
      <c r="D20" s="18">
        <f>IF($B20="","",IFERROR(VLOOKUP($B20,'設備台帳'!$A$5:$T$204,2,FALSE),""))</f>
        <v/>
      </c>
      <c r="E20" s="18">
        <f>IF($B20="","",IFERROR(VLOOKUP($B20,'設備台帳'!$A$5:$T$204,3,FALSE),""))</f>
        <v/>
      </c>
      <c r="F20" s="18">
        <f>IF($B20="","",IFERROR(VLOOKUP($B20,'設備台帳'!$A$5:$T$204,5,FALSE),""))</f>
        <v/>
      </c>
      <c r="G20" s="6" t="n"/>
      <c r="H20" s="6" t="n"/>
      <c r="I20" s="6" t="n"/>
      <c r="J20" s="25" t="n"/>
      <c r="K20" s="6" t="n"/>
      <c r="L20" s="6" t="n"/>
      <c r="M20" s="6" t="n"/>
      <c r="N20" s="6" t="n"/>
      <c r="O20" s="19">
        <f>IF($A20="","",IF(OR($M20="完了",$M20="取消",$J20=""),0,MAX(0,TODAY()-$J20)))</f>
        <v/>
      </c>
      <c r="P20" s="6" t="n"/>
      <c r="Q20" s="6" t="n"/>
    </row>
    <row r="21" ht="20" customHeight="1">
      <c r="A21" s="6" t="n"/>
      <c r="B21" s="6" t="n"/>
      <c r="C21" s="18">
        <f>IF($B21="","",IFERROR(VLOOKUP($B21,'設備台帳'!$A$5:$T$204,7,FALSE),""))</f>
        <v/>
      </c>
      <c r="D21" s="18">
        <f>IF($B21="","",IFERROR(VLOOKUP($B21,'設備台帳'!$A$5:$T$204,2,FALSE),""))</f>
        <v/>
      </c>
      <c r="E21" s="18">
        <f>IF($B21="","",IFERROR(VLOOKUP($B21,'設備台帳'!$A$5:$T$204,3,FALSE),""))</f>
        <v/>
      </c>
      <c r="F21" s="18">
        <f>IF($B21="","",IFERROR(VLOOKUP($B21,'設備台帳'!$A$5:$T$204,5,FALSE),""))</f>
        <v/>
      </c>
      <c r="G21" s="6" t="n"/>
      <c r="H21" s="6" t="n"/>
      <c r="I21" s="6" t="n"/>
      <c r="J21" s="25" t="n"/>
      <c r="K21" s="6" t="n"/>
      <c r="L21" s="6" t="n"/>
      <c r="M21" s="6" t="n"/>
      <c r="N21" s="6" t="n"/>
      <c r="O21" s="19">
        <f>IF($A21="","",IF(OR($M21="完了",$M21="取消",$J21=""),0,MAX(0,TODAY()-$J21)))</f>
        <v/>
      </c>
      <c r="P21" s="6" t="n"/>
      <c r="Q21" s="6" t="n"/>
    </row>
    <row r="22" ht="20" customHeight="1">
      <c r="A22" s="6" t="n"/>
      <c r="B22" s="6" t="n"/>
      <c r="C22" s="18">
        <f>IF($B22="","",IFERROR(VLOOKUP($B22,'設備台帳'!$A$5:$T$204,7,FALSE),""))</f>
        <v/>
      </c>
      <c r="D22" s="18">
        <f>IF($B22="","",IFERROR(VLOOKUP($B22,'設備台帳'!$A$5:$T$204,2,FALSE),""))</f>
        <v/>
      </c>
      <c r="E22" s="18">
        <f>IF($B22="","",IFERROR(VLOOKUP($B22,'設備台帳'!$A$5:$T$204,3,FALSE),""))</f>
        <v/>
      </c>
      <c r="F22" s="18">
        <f>IF($B22="","",IFERROR(VLOOKUP($B22,'設備台帳'!$A$5:$T$204,5,FALSE),""))</f>
        <v/>
      </c>
      <c r="G22" s="6" t="n"/>
      <c r="H22" s="6" t="n"/>
      <c r="I22" s="6" t="n"/>
      <c r="J22" s="25" t="n"/>
      <c r="K22" s="6" t="n"/>
      <c r="L22" s="6" t="n"/>
      <c r="M22" s="6" t="n"/>
      <c r="N22" s="6" t="n"/>
      <c r="O22" s="19">
        <f>IF($A22="","",IF(OR($M22="完了",$M22="取消",$J22=""),0,MAX(0,TODAY()-$J22)))</f>
        <v/>
      </c>
      <c r="P22" s="6" t="n"/>
      <c r="Q22" s="6" t="n"/>
    </row>
    <row r="23" ht="20" customHeight="1">
      <c r="A23" s="6" t="n"/>
      <c r="B23" s="6" t="n"/>
      <c r="C23" s="18">
        <f>IF($B23="","",IFERROR(VLOOKUP($B23,'設備台帳'!$A$5:$T$204,7,FALSE),""))</f>
        <v/>
      </c>
      <c r="D23" s="18">
        <f>IF($B23="","",IFERROR(VLOOKUP($B23,'設備台帳'!$A$5:$T$204,2,FALSE),""))</f>
        <v/>
      </c>
      <c r="E23" s="18">
        <f>IF($B23="","",IFERROR(VLOOKUP($B23,'設備台帳'!$A$5:$T$204,3,FALSE),""))</f>
        <v/>
      </c>
      <c r="F23" s="18">
        <f>IF($B23="","",IFERROR(VLOOKUP($B23,'設備台帳'!$A$5:$T$204,5,FALSE),""))</f>
        <v/>
      </c>
      <c r="G23" s="6" t="n"/>
      <c r="H23" s="6" t="n"/>
      <c r="I23" s="6" t="n"/>
      <c r="J23" s="25" t="n"/>
      <c r="K23" s="6" t="n"/>
      <c r="L23" s="6" t="n"/>
      <c r="M23" s="6" t="n"/>
      <c r="N23" s="6" t="n"/>
      <c r="O23" s="19">
        <f>IF($A23="","",IF(OR($M23="完了",$M23="取消",$J23=""),0,MAX(0,TODAY()-$J23)))</f>
        <v/>
      </c>
      <c r="P23" s="6" t="n"/>
      <c r="Q23" s="6" t="n"/>
    </row>
    <row r="24" ht="20" customHeight="1">
      <c r="A24" s="6" t="n"/>
      <c r="B24" s="6" t="n"/>
      <c r="C24" s="18">
        <f>IF($B24="","",IFERROR(VLOOKUP($B24,'設備台帳'!$A$5:$T$204,7,FALSE),""))</f>
        <v/>
      </c>
      <c r="D24" s="18">
        <f>IF($B24="","",IFERROR(VLOOKUP($B24,'設備台帳'!$A$5:$T$204,2,FALSE),""))</f>
        <v/>
      </c>
      <c r="E24" s="18">
        <f>IF($B24="","",IFERROR(VLOOKUP($B24,'設備台帳'!$A$5:$T$204,3,FALSE),""))</f>
        <v/>
      </c>
      <c r="F24" s="18">
        <f>IF($B24="","",IFERROR(VLOOKUP($B24,'設備台帳'!$A$5:$T$204,5,FALSE),""))</f>
        <v/>
      </c>
      <c r="G24" s="6" t="n"/>
      <c r="H24" s="6" t="n"/>
      <c r="I24" s="6" t="n"/>
      <c r="J24" s="25" t="n"/>
      <c r="K24" s="6" t="n"/>
      <c r="L24" s="6" t="n"/>
      <c r="M24" s="6" t="n"/>
      <c r="N24" s="6" t="n"/>
      <c r="O24" s="19">
        <f>IF($A24="","",IF(OR($M24="完了",$M24="取消",$J24=""),0,MAX(0,TODAY()-$J24)))</f>
        <v/>
      </c>
      <c r="P24" s="6" t="n"/>
      <c r="Q24" s="6" t="n"/>
    </row>
    <row r="25" ht="20" customHeight="1">
      <c r="A25" s="6" t="n"/>
      <c r="B25" s="6" t="n"/>
      <c r="C25" s="18">
        <f>IF($B25="","",IFERROR(VLOOKUP($B25,'設備台帳'!$A$5:$T$204,7,FALSE),""))</f>
        <v/>
      </c>
      <c r="D25" s="18">
        <f>IF($B25="","",IFERROR(VLOOKUP($B25,'設備台帳'!$A$5:$T$204,2,FALSE),""))</f>
        <v/>
      </c>
      <c r="E25" s="18">
        <f>IF($B25="","",IFERROR(VLOOKUP($B25,'設備台帳'!$A$5:$T$204,3,FALSE),""))</f>
        <v/>
      </c>
      <c r="F25" s="18">
        <f>IF($B25="","",IFERROR(VLOOKUP($B25,'設備台帳'!$A$5:$T$204,5,FALSE),""))</f>
        <v/>
      </c>
      <c r="G25" s="6" t="n"/>
      <c r="H25" s="6" t="n"/>
      <c r="I25" s="6" t="n"/>
      <c r="J25" s="25" t="n"/>
      <c r="K25" s="6" t="n"/>
      <c r="L25" s="6" t="n"/>
      <c r="M25" s="6" t="n"/>
      <c r="N25" s="6" t="n"/>
      <c r="O25" s="19">
        <f>IF($A25="","",IF(OR($M25="完了",$M25="取消",$J25=""),0,MAX(0,TODAY()-$J25)))</f>
        <v/>
      </c>
      <c r="P25" s="6" t="n"/>
      <c r="Q25" s="6" t="n"/>
    </row>
    <row r="26" ht="20" customHeight="1">
      <c r="A26" s="6" t="n"/>
      <c r="B26" s="6" t="n"/>
      <c r="C26" s="18">
        <f>IF($B26="","",IFERROR(VLOOKUP($B26,'設備台帳'!$A$5:$T$204,7,FALSE),""))</f>
        <v/>
      </c>
      <c r="D26" s="18">
        <f>IF($B26="","",IFERROR(VLOOKUP($B26,'設備台帳'!$A$5:$T$204,2,FALSE),""))</f>
        <v/>
      </c>
      <c r="E26" s="18">
        <f>IF($B26="","",IFERROR(VLOOKUP($B26,'設備台帳'!$A$5:$T$204,3,FALSE),""))</f>
        <v/>
      </c>
      <c r="F26" s="18">
        <f>IF($B26="","",IFERROR(VLOOKUP($B26,'設備台帳'!$A$5:$T$204,5,FALSE),""))</f>
        <v/>
      </c>
      <c r="G26" s="6" t="n"/>
      <c r="H26" s="6" t="n"/>
      <c r="I26" s="6" t="n"/>
      <c r="J26" s="25" t="n"/>
      <c r="K26" s="6" t="n"/>
      <c r="L26" s="6" t="n"/>
      <c r="M26" s="6" t="n"/>
      <c r="N26" s="6" t="n"/>
      <c r="O26" s="19">
        <f>IF($A26="","",IF(OR($M26="完了",$M26="取消",$J26=""),0,MAX(0,TODAY()-$J26)))</f>
        <v/>
      </c>
      <c r="P26" s="6" t="n"/>
      <c r="Q26" s="6" t="n"/>
    </row>
    <row r="27" ht="20" customHeight="1">
      <c r="A27" s="6" t="n"/>
      <c r="B27" s="6" t="n"/>
      <c r="C27" s="18">
        <f>IF($B27="","",IFERROR(VLOOKUP($B27,'設備台帳'!$A$5:$T$204,7,FALSE),""))</f>
        <v/>
      </c>
      <c r="D27" s="18">
        <f>IF($B27="","",IFERROR(VLOOKUP($B27,'設備台帳'!$A$5:$T$204,2,FALSE),""))</f>
        <v/>
      </c>
      <c r="E27" s="18">
        <f>IF($B27="","",IFERROR(VLOOKUP($B27,'設備台帳'!$A$5:$T$204,3,FALSE),""))</f>
        <v/>
      </c>
      <c r="F27" s="18">
        <f>IF($B27="","",IFERROR(VLOOKUP($B27,'設備台帳'!$A$5:$T$204,5,FALSE),""))</f>
        <v/>
      </c>
      <c r="G27" s="6" t="n"/>
      <c r="H27" s="6" t="n"/>
      <c r="I27" s="6" t="n"/>
      <c r="J27" s="25" t="n"/>
      <c r="K27" s="6" t="n"/>
      <c r="L27" s="6" t="n"/>
      <c r="M27" s="6" t="n"/>
      <c r="N27" s="6" t="n"/>
      <c r="O27" s="19">
        <f>IF($A27="","",IF(OR($M27="完了",$M27="取消",$J27=""),0,MAX(0,TODAY()-$J27)))</f>
        <v/>
      </c>
      <c r="P27" s="6" t="n"/>
      <c r="Q27" s="6" t="n"/>
    </row>
    <row r="28" ht="20" customHeight="1">
      <c r="A28" s="6" t="n"/>
      <c r="B28" s="6" t="n"/>
      <c r="C28" s="18">
        <f>IF($B28="","",IFERROR(VLOOKUP($B28,'設備台帳'!$A$5:$T$204,7,FALSE),""))</f>
        <v/>
      </c>
      <c r="D28" s="18">
        <f>IF($B28="","",IFERROR(VLOOKUP($B28,'設備台帳'!$A$5:$T$204,2,FALSE),""))</f>
        <v/>
      </c>
      <c r="E28" s="18">
        <f>IF($B28="","",IFERROR(VLOOKUP($B28,'設備台帳'!$A$5:$T$204,3,FALSE),""))</f>
        <v/>
      </c>
      <c r="F28" s="18">
        <f>IF($B28="","",IFERROR(VLOOKUP($B28,'設備台帳'!$A$5:$T$204,5,FALSE),""))</f>
        <v/>
      </c>
      <c r="G28" s="6" t="n"/>
      <c r="H28" s="6" t="n"/>
      <c r="I28" s="6" t="n"/>
      <c r="J28" s="25" t="n"/>
      <c r="K28" s="6" t="n"/>
      <c r="L28" s="6" t="n"/>
      <c r="M28" s="6" t="n"/>
      <c r="N28" s="6" t="n"/>
      <c r="O28" s="19">
        <f>IF($A28="","",IF(OR($M28="完了",$M28="取消",$J28=""),0,MAX(0,TODAY()-$J28)))</f>
        <v/>
      </c>
      <c r="P28" s="6" t="n"/>
      <c r="Q28" s="6" t="n"/>
    </row>
    <row r="29" ht="20" customHeight="1">
      <c r="A29" s="6" t="n"/>
      <c r="B29" s="6" t="n"/>
      <c r="C29" s="18">
        <f>IF($B29="","",IFERROR(VLOOKUP($B29,'設備台帳'!$A$5:$T$204,7,FALSE),""))</f>
        <v/>
      </c>
      <c r="D29" s="18">
        <f>IF($B29="","",IFERROR(VLOOKUP($B29,'設備台帳'!$A$5:$T$204,2,FALSE),""))</f>
        <v/>
      </c>
      <c r="E29" s="18">
        <f>IF($B29="","",IFERROR(VLOOKUP($B29,'設備台帳'!$A$5:$T$204,3,FALSE),""))</f>
        <v/>
      </c>
      <c r="F29" s="18">
        <f>IF($B29="","",IFERROR(VLOOKUP($B29,'設備台帳'!$A$5:$T$204,5,FALSE),""))</f>
        <v/>
      </c>
      <c r="G29" s="6" t="n"/>
      <c r="H29" s="6" t="n"/>
      <c r="I29" s="6" t="n"/>
      <c r="J29" s="25" t="n"/>
      <c r="K29" s="6" t="n"/>
      <c r="L29" s="6" t="n"/>
      <c r="M29" s="6" t="n"/>
      <c r="N29" s="6" t="n"/>
      <c r="O29" s="19">
        <f>IF($A29="","",IF(OR($M29="完了",$M29="取消",$J29=""),0,MAX(0,TODAY()-$J29)))</f>
        <v/>
      </c>
      <c r="P29" s="6" t="n"/>
      <c r="Q29" s="6" t="n"/>
    </row>
    <row r="30" ht="20" customHeight="1">
      <c r="A30" s="6" t="n"/>
      <c r="B30" s="6" t="n"/>
      <c r="C30" s="18">
        <f>IF($B30="","",IFERROR(VLOOKUP($B30,'設備台帳'!$A$5:$T$204,7,FALSE),""))</f>
        <v/>
      </c>
      <c r="D30" s="18">
        <f>IF($B30="","",IFERROR(VLOOKUP($B30,'設備台帳'!$A$5:$T$204,2,FALSE),""))</f>
        <v/>
      </c>
      <c r="E30" s="18">
        <f>IF($B30="","",IFERROR(VLOOKUP($B30,'設備台帳'!$A$5:$T$204,3,FALSE),""))</f>
        <v/>
      </c>
      <c r="F30" s="18">
        <f>IF($B30="","",IFERROR(VLOOKUP($B30,'設備台帳'!$A$5:$T$204,5,FALSE),""))</f>
        <v/>
      </c>
      <c r="G30" s="6" t="n"/>
      <c r="H30" s="6" t="n"/>
      <c r="I30" s="6" t="n"/>
      <c r="J30" s="25" t="n"/>
      <c r="K30" s="6" t="n"/>
      <c r="L30" s="6" t="n"/>
      <c r="M30" s="6" t="n"/>
      <c r="N30" s="6" t="n"/>
      <c r="O30" s="19">
        <f>IF($A30="","",IF(OR($M30="完了",$M30="取消",$J30=""),0,MAX(0,TODAY()-$J30)))</f>
        <v/>
      </c>
      <c r="P30" s="6" t="n"/>
      <c r="Q30" s="6" t="n"/>
    </row>
    <row r="31" ht="20" customHeight="1">
      <c r="A31" s="6" t="n"/>
      <c r="B31" s="6" t="n"/>
      <c r="C31" s="18">
        <f>IF($B31="","",IFERROR(VLOOKUP($B31,'設備台帳'!$A$5:$T$204,7,FALSE),""))</f>
        <v/>
      </c>
      <c r="D31" s="18">
        <f>IF($B31="","",IFERROR(VLOOKUP($B31,'設備台帳'!$A$5:$T$204,2,FALSE),""))</f>
        <v/>
      </c>
      <c r="E31" s="18">
        <f>IF($B31="","",IFERROR(VLOOKUP($B31,'設備台帳'!$A$5:$T$204,3,FALSE),""))</f>
        <v/>
      </c>
      <c r="F31" s="18">
        <f>IF($B31="","",IFERROR(VLOOKUP($B31,'設備台帳'!$A$5:$T$204,5,FALSE),""))</f>
        <v/>
      </c>
      <c r="G31" s="6" t="n"/>
      <c r="H31" s="6" t="n"/>
      <c r="I31" s="6" t="n"/>
      <c r="J31" s="25" t="n"/>
      <c r="K31" s="6" t="n"/>
      <c r="L31" s="6" t="n"/>
      <c r="M31" s="6" t="n"/>
      <c r="N31" s="6" t="n"/>
      <c r="O31" s="19">
        <f>IF($A31="","",IF(OR($M31="完了",$M31="取消",$J31=""),0,MAX(0,TODAY()-$J31)))</f>
        <v/>
      </c>
      <c r="P31" s="6" t="n"/>
      <c r="Q31" s="6" t="n"/>
    </row>
    <row r="32" ht="20" customHeight="1">
      <c r="A32" s="6" t="n"/>
      <c r="B32" s="6" t="n"/>
      <c r="C32" s="18">
        <f>IF($B32="","",IFERROR(VLOOKUP($B32,'設備台帳'!$A$5:$T$204,7,FALSE),""))</f>
        <v/>
      </c>
      <c r="D32" s="18">
        <f>IF($B32="","",IFERROR(VLOOKUP($B32,'設備台帳'!$A$5:$T$204,2,FALSE),""))</f>
        <v/>
      </c>
      <c r="E32" s="18">
        <f>IF($B32="","",IFERROR(VLOOKUP($B32,'設備台帳'!$A$5:$T$204,3,FALSE),""))</f>
        <v/>
      </c>
      <c r="F32" s="18">
        <f>IF($B32="","",IFERROR(VLOOKUP($B32,'設備台帳'!$A$5:$T$204,5,FALSE),""))</f>
        <v/>
      </c>
      <c r="G32" s="6" t="n"/>
      <c r="H32" s="6" t="n"/>
      <c r="I32" s="6" t="n"/>
      <c r="J32" s="25" t="n"/>
      <c r="K32" s="6" t="n"/>
      <c r="L32" s="6" t="n"/>
      <c r="M32" s="6" t="n"/>
      <c r="N32" s="6" t="n"/>
      <c r="O32" s="19">
        <f>IF($A32="","",IF(OR($M32="完了",$M32="取消",$J32=""),0,MAX(0,TODAY()-$J32)))</f>
        <v/>
      </c>
      <c r="P32" s="6" t="n"/>
      <c r="Q32" s="6" t="n"/>
    </row>
    <row r="33" ht="20" customHeight="1">
      <c r="A33" s="6" t="n"/>
      <c r="B33" s="6" t="n"/>
      <c r="C33" s="18">
        <f>IF($B33="","",IFERROR(VLOOKUP($B33,'設備台帳'!$A$5:$T$204,7,FALSE),""))</f>
        <v/>
      </c>
      <c r="D33" s="18">
        <f>IF($B33="","",IFERROR(VLOOKUP($B33,'設備台帳'!$A$5:$T$204,2,FALSE),""))</f>
        <v/>
      </c>
      <c r="E33" s="18">
        <f>IF($B33="","",IFERROR(VLOOKUP($B33,'設備台帳'!$A$5:$T$204,3,FALSE),""))</f>
        <v/>
      </c>
      <c r="F33" s="18">
        <f>IF($B33="","",IFERROR(VLOOKUP($B33,'設備台帳'!$A$5:$T$204,5,FALSE),""))</f>
        <v/>
      </c>
      <c r="G33" s="6" t="n"/>
      <c r="H33" s="6" t="n"/>
      <c r="I33" s="6" t="n"/>
      <c r="J33" s="25" t="n"/>
      <c r="K33" s="6" t="n"/>
      <c r="L33" s="6" t="n"/>
      <c r="M33" s="6" t="n"/>
      <c r="N33" s="6" t="n"/>
      <c r="O33" s="19">
        <f>IF($A33="","",IF(OR($M33="完了",$M33="取消",$J33=""),0,MAX(0,TODAY()-$J33)))</f>
        <v/>
      </c>
      <c r="P33" s="6" t="n"/>
      <c r="Q33" s="6" t="n"/>
    </row>
    <row r="34" ht="20" customHeight="1">
      <c r="A34" s="6" t="n"/>
      <c r="B34" s="6" t="n"/>
      <c r="C34" s="18">
        <f>IF($B34="","",IFERROR(VLOOKUP($B34,'設備台帳'!$A$5:$T$204,7,FALSE),""))</f>
        <v/>
      </c>
      <c r="D34" s="18">
        <f>IF($B34="","",IFERROR(VLOOKUP($B34,'設備台帳'!$A$5:$T$204,2,FALSE),""))</f>
        <v/>
      </c>
      <c r="E34" s="18">
        <f>IF($B34="","",IFERROR(VLOOKUP($B34,'設備台帳'!$A$5:$T$204,3,FALSE),""))</f>
        <v/>
      </c>
      <c r="F34" s="18">
        <f>IF($B34="","",IFERROR(VLOOKUP($B34,'設備台帳'!$A$5:$T$204,5,FALSE),""))</f>
        <v/>
      </c>
      <c r="G34" s="6" t="n"/>
      <c r="H34" s="6" t="n"/>
      <c r="I34" s="6" t="n"/>
      <c r="J34" s="25" t="n"/>
      <c r="K34" s="6" t="n"/>
      <c r="L34" s="6" t="n"/>
      <c r="M34" s="6" t="n"/>
      <c r="N34" s="6" t="n"/>
      <c r="O34" s="19">
        <f>IF($A34="","",IF(OR($M34="完了",$M34="取消",$J34=""),0,MAX(0,TODAY()-$J34)))</f>
        <v/>
      </c>
      <c r="P34" s="6" t="n"/>
      <c r="Q34" s="6" t="n"/>
    </row>
    <row r="35" ht="20" customHeight="1">
      <c r="A35" s="6" t="n"/>
      <c r="B35" s="6" t="n"/>
      <c r="C35" s="18">
        <f>IF($B35="","",IFERROR(VLOOKUP($B35,'設備台帳'!$A$5:$T$204,7,FALSE),""))</f>
        <v/>
      </c>
      <c r="D35" s="18">
        <f>IF($B35="","",IFERROR(VLOOKUP($B35,'設備台帳'!$A$5:$T$204,2,FALSE),""))</f>
        <v/>
      </c>
      <c r="E35" s="18">
        <f>IF($B35="","",IFERROR(VLOOKUP($B35,'設備台帳'!$A$5:$T$204,3,FALSE),""))</f>
        <v/>
      </c>
      <c r="F35" s="18">
        <f>IF($B35="","",IFERROR(VLOOKUP($B35,'設備台帳'!$A$5:$T$204,5,FALSE),""))</f>
        <v/>
      </c>
      <c r="G35" s="6" t="n"/>
      <c r="H35" s="6" t="n"/>
      <c r="I35" s="6" t="n"/>
      <c r="J35" s="25" t="n"/>
      <c r="K35" s="6" t="n"/>
      <c r="L35" s="6" t="n"/>
      <c r="M35" s="6" t="n"/>
      <c r="N35" s="6" t="n"/>
      <c r="O35" s="19">
        <f>IF($A35="","",IF(OR($M35="完了",$M35="取消",$J35=""),0,MAX(0,TODAY()-$J35)))</f>
        <v/>
      </c>
      <c r="P35" s="6" t="n"/>
      <c r="Q35" s="6" t="n"/>
    </row>
    <row r="36" ht="20" customHeight="1">
      <c r="A36" s="6" t="n"/>
      <c r="B36" s="6" t="n"/>
      <c r="C36" s="18">
        <f>IF($B36="","",IFERROR(VLOOKUP($B36,'設備台帳'!$A$5:$T$204,7,FALSE),""))</f>
        <v/>
      </c>
      <c r="D36" s="18">
        <f>IF($B36="","",IFERROR(VLOOKUP($B36,'設備台帳'!$A$5:$T$204,2,FALSE),""))</f>
        <v/>
      </c>
      <c r="E36" s="18">
        <f>IF($B36="","",IFERROR(VLOOKUP($B36,'設備台帳'!$A$5:$T$204,3,FALSE),""))</f>
        <v/>
      </c>
      <c r="F36" s="18">
        <f>IF($B36="","",IFERROR(VLOOKUP($B36,'設備台帳'!$A$5:$T$204,5,FALSE),""))</f>
        <v/>
      </c>
      <c r="G36" s="6" t="n"/>
      <c r="H36" s="6" t="n"/>
      <c r="I36" s="6" t="n"/>
      <c r="J36" s="25" t="n"/>
      <c r="K36" s="6" t="n"/>
      <c r="L36" s="6" t="n"/>
      <c r="M36" s="6" t="n"/>
      <c r="N36" s="6" t="n"/>
      <c r="O36" s="19">
        <f>IF($A36="","",IF(OR($M36="完了",$M36="取消",$J36=""),0,MAX(0,TODAY()-$J36)))</f>
        <v/>
      </c>
      <c r="P36" s="6" t="n"/>
      <c r="Q36" s="6" t="n"/>
    </row>
    <row r="37" ht="20" customHeight="1">
      <c r="A37" s="6" t="n"/>
      <c r="B37" s="6" t="n"/>
      <c r="C37" s="18">
        <f>IF($B37="","",IFERROR(VLOOKUP($B37,'設備台帳'!$A$5:$T$204,7,FALSE),""))</f>
        <v/>
      </c>
      <c r="D37" s="18">
        <f>IF($B37="","",IFERROR(VLOOKUP($B37,'設備台帳'!$A$5:$T$204,2,FALSE),""))</f>
        <v/>
      </c>
      <c r="E37" s="18">
        <f>IF($B37="","",IFERROR(VLOOKUP($B37,'設備台帳'!$A$5:$T$204,3,FALSE),""))</f>
        <v/>
      </c>
      <c r="F37" s="18">
        <f>IF($B37="","",IFERROR(VLOOKUP($B37,'設備台帳'!$A$5:$T$204,5,FALSE),""))</f>
        <v/>
      </c>
      <c r="G37" s="6" t="n"/>
      <c r="H37" s="6" t="n"/>
      <c r="I37" s="6" t="n"/>
      <c r="J37" s="25" t="n"/>
      <c r="K37" s="6" t="n"/>
      <c r="L37" s="6" t="n"/>
      <c r="M37" s="6" t="n"/>
      <c r="N37" s="6" t="n"/>
      <c r="O37" s="19">
        <f>IF($A37="","",IF(OR($M37="完了",$M37="取消",$J37=""),0,MAX(0,TODAY()-$J37)))</f>
        <v/>
      </c>
      <c r="P37" s="6" t="n"/>
      <c r="Q37" s="6" t="n"/>
    </row>
    <row r="38" ht="20" customHeight="1">
      <c r="A38" s="6" t="n"/>
      <c r="B38" s="6" t="n"/>
      <c r="C38" s="18">
        <f>IF($B38="","",IFERROR(VLOOKUP($B38,'設備台帳'!$A$5:$T$204,7,FALSE),""))</f>
        <v/>
      </c>
      <c r="D38" s="18">
        <f>IF($B38="","",IFERROR(VLOOKUP($B38,'設備台帳'!$A$5:$T$204,2,FALSE),""))</f>
        <v/>
      </c>
      <c r="E38" s="18">
        <f>IF($B38="","",IFERROR(VLOOKUP($B38,'設備台帳'!$A$5:$T$204,3,FALSE),""))</f>
        <v/>
      </c>
      <c r="F38" s="18">
        <f>IF($B38="","",IFERROR(VLOOKUP($B38,'設備台帳'!$A$5:$T$204,5,FALSE),""))</f>
        <v/>
      </c>
      <c r="G38" s="6" t="n"/>
      <c r="H38" s="6" t="n"/>
      <c r="I38" s="6" t="n"/>
      <c r="J38" s="25" t="n"/>
      <c r="K38" s="6" t="n"/>
      <c r="L38" s="6" t="n"/>
      <c r="M38" s="6" t="n"/>
      <c r="N38" s="6" t="n"/>
      <c r="O38" s="19">
        <f>IF($A38="","",IF(OR($M38="完了",$M38="取消",$J38=""),0,MAX(0,TODAY()-$J38)))</f>
        <v/>
      </c>
      <c r="P38" s="6" t="n"/>
      <c r="Q38" s="6" t="n"/>
    </row>
    <row r="39" ht="20" customHeight="1">
      <c r="A39" s="6" t="n"/>
      <c r="B39" s="6" t="n"/>
      <c r="C39" s="18">
        <f>IF($B39="","",IFERROR(VLOOKUP($B39,'設備台帳'!$A$5:$T$204,7,FALSE),""))</f>
        <v/>
      </c>
      <c r="D39" s="18">
        <f>IF($B39="","",IFERROR(VLOOKUP($B39,'設備台帳'!$A$5:$T$204,2,FALSE),""))</f>
        <v/>
      </c>
      <c r="E39" s="18">
        <f>IF($B39="","",IFERROR(VLOOKUP($B39,'設備台帳'!$A$5:$T$204,3,FALSE),""))</f>
        <v/>
      </c>
      <c r="F39" s="18">
        <f>IF($B39="","",IFERROR(VLOOKUP($B39,'設備台帳'!$A$5:$T$204,5,FALSE),""))</f>
        <v/>
      </c>
      <c r="G39" s="6" t="n"/>
      <c r="H39" s="6" t="n"/>
      <c r="I39" s="6" t="n"/>
      <c r="J39" s="25" t="n"/>
      <c r="K39" s="6" t="n"/>
      <c r="L39" s="6" t="n"/>
      <c r="M39" s="6" t="n"/>
      <c r="N39" s="6" t="n"/>
      <c r="O39" s="19">
        <f>IF($A39="","",IF(OR($M39="完了",$M39="取消",$J39=""),0,MAX(0,TODAY()-$J39)))</f>
        <v/>
      </c>
      <c r="P39" s="6" t="n"/>
      <c r="Q39" s="6" t="n"/>
    </row>
    <row r="40" ht="20" customHeight="1">
      <c r="A40" s="6" t="n"/>
      <c r="B40" s="6" t="n"/>
      <c r="C40" s="18">
        <f>IF($B40="","",IFERROR(VLOOKUP($B40,'設備台帳'!$A$5:$T$204,7,FALSE),""))</f>
        <v/>
      </c>
      <c r="D40" s="18">
        <f>IF($B40="","",IFERROR(VLOOKUP($B40,'設備台帳'!$A$5:$T$204,2,FALSE),""))</f>
        <v/>
      </c>
      <c r="E40" s="18">
        <f>IF($B40="","",IFERROR(VLOOKUP($B40,'設備台帳'!$A$5:$T$204,3,FALSE),""))</f>
        <v/>
      </c>
      <c r="F40" s="18">
        <f>IF($B40="","",IFERROR(VLOOKUP($B40,'設備台帳'!$A$5:$T$204,5,FALSE),""))</f>
        <v/>
      </c>
      <c r="G40" s="6" t="n"/>
      <c r="H40" s="6" t="n"/>
      <c r="I40" s="6" t="n"/>
      <c r="J40" s="25" t="n"/>
      <c r="K40" s="6" t="n"/>
      <c r="L40" s="6" t="n"/>
      <c r="M40" s="6" t="n"/>
      <c r="N40" s="6" t="n"/>
      <c r="O40" s="19">
        <f>IF($A40="","",IF(OR($M40="完了",$M40="取消",$J40=""),0,MAX(0,TODAY()-$J40)))</f>
        <v/>
      </c>
      <c r="P40" s="6" t="n"/>
      <c r="Q40" s="6" t="n"/>
    </row>
    <row r="41" ht="20" customHeight="1">
      <c r="A41" s="6" t="n"/>
      <c r="B41" s="6" t="n"/>
      <c r="C41" s="18">
        <f>IF($B41="","",IFERROR(VLOOKUP($B41,'設備台帳'!$A$5:$T$204,7,FALSE),""))</f>
        <v/>
      </c>
      <c r="D41" s="18">
        <f>IF($B41="","",IFERROR(VLOOKUP($B41,'設備台帳'!$A$5:$T$204,2,FALSE),""))</f>
        <v/>
      </c>
      <c r="E41" s="18">
        <f>IF($B41="","",IFERROR(VLOOKUP($B41,'設備台帳'!$A$5:$T$204,3,FALSE),""))</f>
        <v/>
      </c>
      <c r="F41" s="18">
        <f>IF($B41="","",IFERROR(VLOOKUP($B41,'設備台帳'!$A$5:$T$204,5,FALSE),""))</f>
        <v/>
      </c>
      <c r="G41" s="6" t="n"/>
      <c r="H41" s="6" t="n"/>
      <c r="I41" s="6" t="n"/>
      <c r="J41" s="25" t="n"/>
      <c r="K41" s="6" t="n"/>
      <c r="L41" s="6" t="n"/>
      <c r="M41" s="6" t="n"/>
      <c r="N41" s="6" t="n"/>
      <c r="O41" s="19">
        <f>IF($A41="","",IF(OR($M41="完了",$M41="取消",$J41=""),0,MAX(0,TODAY()-$J41)))</f>
        <v/>
      </c>
      <c r="P41" s="6" t="n"/>
      <c r="Q41" s="6" t="n"/>
    </row>
    <row r="42" ht="20" customHeight="1">
      <c r="A42" s="6" t="n"/>
      <c r="B42" s="6" t="n"/>
      <c r="C42" s="18">
        <f>IF($B42="","",IFERROR(VLOOKUP($B42,'設備台帳'!$A$5:$T$204,7,FALSE),""))</f>
        <v/>
      </c>
      <c r="D42" s="18">
        <f>IF($B42="","",IFERROR(VLOOKUP($B42,'設備台帳'!$A$5:$T$204,2,FALSE),""))</f>
        <v/>
      </c>
      <c r="E42" s="18">
        <f>IF($B42="","",IFERROR(VLOOKUP($B42,'設備台帳'!$A$5:$T$204,3,FALSE),""))</f>
        <v/>
      </c>
      <c r="F42" s="18">
        <f>IF($B42="","",IFERROR(VLOOKUP($B42,'設備台帳'!$A$5:$T$204,5,FALSE),""))</f>
        <v/>
      </c>
      <c r="G42" s="6" t="n"/>
      <c r="H42" s="6" t="n"/>
      <c r="I42" s="6" t="n"/>
      <c r="J42" s="25" t="n"/>
      <c r="K42" s="6" t="n"/>
      <c r="L42" s="6" t="n"/>
      <c r="M42" s="6" t="n"/>
      <c r="N42" s="6" t="n"/>
      <c r="O42" s="19">
        <f>IF($A42="","",IF(OR($M42="完了",$M42="取消",$J42=""),0,MAX(0,TODAY()-$J42)))</f>
        <v/>
      </c>
      <c r="P42" s="6" t="n"/>
      <c r="Q42" s="6" t="n"/>
    </row>
    <row r="43" ht="20" customHeight="1">
      <c r="A43" s="6" t="n"/>
      <c r="B43" s="6" t="n"/>
      <c r="C43" s="18">
        <f>IF($B43="","",IFERROR(VLOOKUP($B43,'設備台帳'!$A$5:$T$204,7,FALSE),""))</f>
        <v/>
      </c>
      <c r="D43" s="18">
        <f>IF($B43="","",IFERROR(VLOOKUP($B43,'設備台帳'!$A$5:$T$204,2,FALSE),""))</f>
        <v/>
      </c>
      <c r="E43" s="18">
        <f>IF($B43="","",IFERROR(VLOOKUP($B43,'設備台帳'!$A$5:$T$204,3,FALSE),""))</f>
        <v/>
      </c>
      <c r="F43" s="18">
        <f>IF($B43="","",IFERROR(VLOOKUP($B43,'設備台帳'!$A$5:$T$204,5,FALSE),""))</f>
        <v/>
      </c>
      <c r="G43" s="6" t="n"/>
      <c r="H43" s="6" t="n"/>
      <c r="I43" s="6" t="n"/>
      <c r="J43" s="25" t="n"/>
      <c r="K43" s="6" t="n"/>
      <c r="L43" s="6" t="n"/>
      <c r="M43" s="6" t="n"/>
      <c r="N43" s="6" t="n"/>
      <c r="O43" s="19">
        <f>IF($A43="","",IF(OR($M43="完了",$M43="取消",$J43=""),0,MAX(0,TODAY()-$J43)))</f>
        <v/>
      </c>
      <c r="P43" s="6" t="n"/>
      <c r="Q43" s="6" t="n"/>
    </row>
    <row r="44" ht="20" customHeight="1">
      <c r="A44" s="6" t="n"/>
      <c r="B44" s="6" t="n"/>
      <c r="C44" s="18">
        <f>IF($B44="","",IFERROR(VLOOKUP($B44,'設備台帳'!$A$5:$T$204,7,FALSE),""))</f>
        <v/>
      </c>
      <c r="D44" s="18">
        <f>IF($B44="","",IFERROR(VLOOKUP($B44,'設備台帳'!$A$5:$T$204,2,FALSE),""))</f>
        <v/>
      </c>
      <c r="E44" s="18">
        <f>IF($B44="","",IFERROR(VLOOKUP($B44,'設備台帳'!$A$5:$T$204,3,FALSE),""))</f>
        <v/>
      </c>
      <c r="F44" s="18">
        <f>IF($B44="","",IFERROR(VLOOKUP($B44,'設備台帳'!$A$5:$T$204,5,FALSE),""))</f>
        <v/>
      </c>
      <c r="G44" s="6" t="n"/>
      <c r="H44" s="6" t="n"/>
      <c r="I44" s="6" t="n"/>
      <c r="J44" s="25" t="n"/>
      <c r="K44" s="6" t="n"/>
      <c r="L44" s="6" t="n"/>
      <c r="M44" s="6" t="n"/>
      <c r="N44" s="6" t="n"/>
      <c r="O44" s="19">
        <f>IF($A44="","",IF(OR($M44="完了",$M44="取消",$J44=""),0,MAX(0,TODAY()-$J44)))</f>
        <v/>
      </c>
      <c r="P44" s="6" t="n"/>
      <c r="Q44" s="6" t="n"/>
    </row>
    <row r="45" ht="20" customHeight="1">
      <c r="A45" s="6" t="n"/>
      <c r="B45" s="6" t="n"/>
      <c r="C45" s="18">
        <f>IF($B45="","",IFERROR(VLOOKUP($B45,'設備台帳'!$A$5:$T$204,7,FALSE),""))</f>
        <v/>
      </c>
      <c r="D45" s="18">
        <f>IF($B45="","",IFERROR(VLOOKUP($B45,'設備台帳'!$A$5:$T$204,2,FALSE),""))</f>
        <v/>
      </c>
      <c r="E45" s="18">
        <f>IF($B45="","",IFERROR(VLOOKUP($B45,'設備台帳'!$A$5:$T$204,3,FALSE),""))</f>
        <v/>
      </c>
      <c r="F45" s="18">
        <f>IF($B45="","",IFERROR(VLOOKUP($B45,'設備台帳'!$A$5:$T$204,5,FALSE),""))</f>
        <v/>
      </c>
      <c r="G45" s="6" t="n"/>
      <c r="H45" s="6" t="n"/>
      <c r="I45" s="6" t="n"/>
      <c r="J45" s="25" t="n"/>
      <c r="K45" s="6" t="n"/>
      <c r="L45" s="6" t="n"/>
      <c r="M45" s="6" t="n"/>
      <c r="N45" s="6" t="n"/>
      <c r="O45" s="19">
        <f>IF($A45="","",IF(OR($M45="完了",$M45="取消",$J45=""),0,MAX(0,TODAY()-$J45)))</f>
        <v/>
      </c>
      <c r="P45" s="6" t="n"/>
      <c r="Q45" s="6" t="n"/>
    </row>
    <row r="46" ht="20" customHeight="1">
      <c r="A46" s="6" t="n"/>
      <c r="B46" s="6" t="n"/>
      <c r="C46" s="18">
        <f>IF($B46="","",IFERROR(VLOOKUP($B46,'設備台帳'!$A$5:$T$204,7,FALSE),""))</f>
        <v/>
      </c>
      <c r="D46" s="18">
        <f>IF($B46="","",IFERROR(VLOOKUP($B46,'設備台帳'!$A$5:$T$204,2,FALSE),""))</f>
        <v/>
      </c>
      <c r="E46" s="18">
        <f>IF($B46="","",IFERROR(VLOOKUP($B46,'設備台帳'!$A$5:$T$204,3,FALSE),""))</f>
        <v/>
      </c>
      <c r="F46" s="18">
        <f>IF($B46="","",IFERROR(VLOOKUP($B46,'設備台帳'!$A$5:$T$204,5,FALSE),""))</f>
        <v/>
      </c>
      <c r="G46" s="6" t="n"/>
      <c r="H46" s="6" t="n"/>
      <c r="I46" s="6" t="n"/>
      <c r="J46" s="25" t="n"/>
      <c r="K46" s="6" t="n"/>
      <c r="L46" s="6" t="n"/>
      <c r="M46" s="6" t="n"/>
      <c r="N46" s="6" t="n"/>
      <c r="O46" s="19">
        <f>IF($A46="","",IF(OR($M46="完了",$M46="取消",$J46=""),0,MAX(0,TODAY()-$J46)))</f>
        <v/>
      </c>
      <c r="P46" s="6" t="n"/>
      <c r="Q46" s="6" t="n"/>
    </row>
    <row r="47" ht="20" customHeight="1">
      <c r="A47" s="6" t="n"/>
      <c r="B47" s="6" t="n"/>
      <c r="C47" s="18">
        <f>IF($B47="","",IFERROR(VLOOKUP($B47,'設備台帳'!$A$5:$T$204,7,FALSE),""))</f>
        <v/>
      </c>
      <c r="D47" s="18">
        <f>IF($B47="","",IFERROR(VLOOKUP($B47,'設備台帳'!$A$5:$T$204,2,FALSE),""))</f>
        <v/>
      </c>
      <c r="E47" s="18">
        <f>IF($B47="","",IFERROR(VLOOKUP($B47,'設備台帳'!$A$5:$T$204,3,FALSE),""))</f>
        <v/>
      </c>
      <c r="F47" s="18">
        <f>IF($B47="","",IFERROR(VLOOKUP($B47,'設備台帳'!$A$5:$T$204,5,FALSE),""))</f>
        <v/>
      </c>
      <c r="G47" s="6" t="n"/>
      <c r="H47" s="6" t="n"/>
      <c r="I47" s="6" t="n"/>
      <c r="J47" s="25" t="n"/>
      <c r="K47" s="6" t="n"/>
      <c r="L47" s="6" t="n"/>
      <c r="M47" s="6" t="n"/>
      <c r="N47" s="6" t="n"/>
      <c r="O47" s="19">
        <f>IF($A47="","",IF(OR($M47="完了",$M47="取消",$J47=""),0,MAX(0,TODAY()-$J47)))</f>
        <v/>
      </c>
      <c r="P47" s="6" t="n"/>
      <c r="Q47" s="6" t="n"/>
    </row>
    <row r="48" ht="20" customHeight="1">
      <c r="A48" s="6" t="n"/>
      <c r="B48" s="6" t="n"/>
      <c r="C48" s="18">
        <f>IF($B48="","",IFERROR(VLOOKUP($B48,'設備台帳'!$A$5:$T$204,7,FALSE),""))</f>
        <v/>
      </c>
      <c r="D48" s="18">
        <f>IF($B48="","",IFERROR(VLOOKUP($B48,'設備台帳'!$A$5:$T$204,2,FALSE),""))</f>
        <v/>
      </c>
      <c r="E48" s="18">
        <f>IF($B48="","",IFERROR(VLOOKUP($B48,'設備台帳'!$A$5:$T$204,3,FALSE),""))</f>
        <v/>
      </c>
      <c r="F48" s="18">
        <f>IF($B48="","",IFERROR(VLOOKUP($B48,'設備台帳'!$A$5:$T$204,5,FALSE),""))</f>
        <v/>
      </c>
      <c r="G48" s="6" t="n"/>
      <c r="H48" s="6" t="n"/>
      <c r="I48" s="6" t="n"/>
      <c r="J48" s="25" t="n"/>
      <c r="K48" s="6" t="n"/>
      <c r="L48" s="6" t="n"/>
      <c r="M48" s="6" t="n"/>
      <c r="N48" s="6" t="n"/>
      <c r="O48" s="19">
        <f>IF($A48="","",IF(OR($M48="完了",$M48="取消",$J48=""),0,MAX(0,TODAY()-$J48)))</f>
        <v/>
      </c>
      <c r="P48" s="6" t="n"/>
      <c r="Q48" s="6" t="n"/>
    </row>
    <row r="49" ht="20" customHeight="1">
      <c r="A49" s="6" t="n"/>
      <c r="B49" s="6" t="n"/>
      <c r="C49" s="18">
        <f>IF($B49="","",IFERROR(VLOOKUP($B49,'設備台帳'!$A$5:$T$204,7,FALSE),""))</f>
        <v/>
      </c>
      <c r="D49" s="18">
        <f>IF($B49="","",IFERROR(VLOOKUP($B49,'設備台帳'!$A$5:$T$204,2,FALSE),""))</f>
        <v/>
      </c>
      <c r="E49" s="18">
        <f>IF($B49="","",IFERROR(VLOOKUP($B49,'設備台帳'!$A$5:$T$204,3,FALSE),""))</f>
        <v/>
      </c>
      <c r="F49" s="18">
        <f>IF($B49="","",IFERROR(VLOOKUP($B49,'設備台帳'!$A$5:$T$204,5,FALSE),""))</f>
        <v/>
      </c>
      <c r="G49" s="6" t="n"/>
      <c r="H49" s="6" t="n"/>
      <c r="I49" s="6" t="n"/>
      <c r="J49" s="25" t="n"/>
      <c r="K49" s="6" t="n"/>
      <c r="L49" s="6" t="n"/>
      <c r="M49" s="6" t="n"/>
      <c r="N49" s="6" t="n"/>
      <c r="O49" s="19">
        <f>IF($A49="","",IF(OR($M49="完了",$M49="取消",$J49=""),0,MAX(0,TODAY()-$J49)))</f>
        <v/>
      </c>
      <c r="P49" s="6" t="n"/>
      <c r="Q49" s="6" t="n"/>
    </row>
    <row r="50" ht="20" customHeight="1">
      <c r="A50" s="6" t="n"/>
      <c r="B50" s="6" t="n"/>
      <c r="C50" s="18">
        <f>IF($B50="","",IFERROR(VLOOKUP($B50,'設備台帳'!$A$5:$T$204,7,FALSE),""))</f>
        <v/>
      </c>
      <c r="D50" s="18">
        <f>IF($B50="","",IFERROR(VLOOKUP($B50,'設備台帳'!$A$5:$T$204,2,FALSE),""))</f>
        <v/>
      </c>
      <c r="E50" s="18">
        <f>IF($B50="","",IFERROR(VLOOKUP($B50,'設備台帳'!$A$5:$T$204,3,FALSE),""))</f>
        <v/>
      </c>
      <c r="F50" s="18">
        <f>IF($B50="","",IFERROR(VLOOKUP($B50,'設備台帳'!$A$5:$T$204,5,FALSE),""))</f>
        <v/>
      </c>
      <c r="G50" s="6" t="n"/>
      <c r="H50" s="6" t="n"/>
      <c r="I50" s="6" t="n"/>
      <c r="J50" s="25" t="n"/>
      <c r="K50" s="6" t="n"/>
      <c r="L50" s="6" t="n"/>
      <c r="M50" s="6" t="n"/>
      <c r="N50" s="6" t="n"/>
      <c r="O50" s="19">
        <f>IF($A50="","",IF(OR($M50="完了",$M50="取消",$J50=""),0,MAX(0,TODAY()-$J50)))</f>
        <v/>
      </c>
      <c r="P50" s="6" t="n"/>
      <c r="Q50" s="6" t="n"/>
    </row>
    <row r="51" ht="20" customHeight="1">
      <c r="A51" s="6" t="n"/>
      <c r="B51" s="6" t="n"/>
      <c r="C51" s="18">
        <f>IF($B51="","",IFERROR(VLOOKUP($B51,'設備台帳'!$A$5:$T$204,7,FALSE),""))</f>
        <v/>
      </c>
      <c r="D51" s="18">
        <f>IF($B51="","",IFERROR(VLOOKUP($B51,'設備台帳'!$A$5:$T$204,2,FALSE),""))</f>
        <v/>
      </c>
      <c r="E51" s="18">
        <f>IF($B51="","",IFERROR(VLOOKUP($B51,'設備台帳'!$A$5:$T$204,3,FALSE),""))</f>
        <v/>
      </c>
      <c r="F51" s="18">
        <f>IF($B51="","",IFERROR(VLOOKUP($B51,'設備台帳'!$A$5:$T$204,5,FALSE),""))</f>
        <v/>
      </c>
      <c r="G51" s="6" t="n"/>
      <c r="H51" s="6" t="n"/>
      <c r="I51" s="6" t="n"/>
      <c r="J51" s="25" t="n"/>
      <c r="K51" s="6" t="n"/>
      <c r="L51" s="6" t="n"/>
      <c r="M51" s="6" t="n"/>
      <c r="N51" s="6" t="n"/>
      <c r="O51" s="19">
        <f>IF($A51="","",IF(OR($M51="完了",$M51="取消",$J51=""),0,MAX(0,TODAY()-$J51)))</f>
        <v/>
      </c>
      <c r="P51" s="6" t="n"/>
      <c r="Q51" s="6" t="n"/>
    </row>
    <row r="52" ht="20" customHeight="1">
      <c r="A52" s="6" t="n"/>
      <c r="B52" s="6" t="n"/>
      <c r="C52" s="18">
        <f>IF($B52="","",IFERROR(VLOOKUP($B52,'設備台帳'!$A$5:$T$204,7,FALSE),""))</f>
        <v/>
      </c>
      <c r="D52" s="18">
        <f>IF($B52="","",IFERROR(VLOOKUP($B52,'設備台帳'!$A$5:$T$204,2,FALSE),""))</f>
        <v/>
      </c>
      <c r="E52" s="18">
        <f>IF($B52="","",IFERROR(VLOOKUP($B52,'設備台帳'!$A$5:$T$204,3,FALSE),""))</f>
        <v/>
      </c>
      <c r="F52" s="18">
        <f>IF($B52="","",IFERROR(VLOOKUP($B52,'設備台帳'!$A$5:$T$204,5,FALSE),""))</f>
        <v/>
      </c>
      <c r="G52" s="6" t="n"/>
      <c r="H52" s="6" t="n"/>
      <c r="I52" s="6" t="n"/>
      <c r="J52" s="25" t="n"/>
      <c r="K52" s="6" t="n"/>
      <c r="L52" s="6" t="n"/>
      <c r="M52" s="6" t="n"/>
      <c r="N52" s="6" t="n"/>
      <c r="O52" s="19">
        <f>IF($A52="","",IF(OR($M52="完了",$M52="取消",$J52=""),0,MAX(0,TODAY()-$J52)))</f>
        <v/>
      </c>
      <c r="P52" s="6" t="n"/>
      <c r="Q52" s="6" t="n"/>
    </row>
    <row r="53" ht="20" customHeight="1">
      <c r="A53" s="6" t="n"/>
      <c r="B53" s="6" t="n"/>
      <c r="C53" s="18">
        <f>IF($B53="","",IFERROR(VLOOKUP($B53,'設備台帳'!$A$5:$T$204,7,FALSE),""))</f>
        <v/>
      </c>
      <c r="D53" s="18">
        <f>IF($B53="","",IFERROR(VLOOKUP($B53,'設備台帳'!$A$5:$T$204,2,FALSE),""))</f>
        <v/>
      </c>
      <c r="E53" s="18">
        <f>IF($B53="","",IFERROR(VLOOKUP($B53,'設備台帳'!$A$5:$T$204,3,FALSE),""))</f>
        <v/>
      </c>
      <c r="F53" s="18">
        <f>IF($B53="","",IFERROR(VLOOKUP($B53,'設備台帳'!$A$5:$T$204,5,FALSE),""))</f>
        <v/>
      </c>
      <c r="G53" s="6" t="n"/>
      <c r="H53" s="6" t="n"/>
      <c r="I53" s="6" t="n"/>
      <c r="J53" s="25" t="n"/>
      <c r="K53" s="6" t="n"/>
      <c r="L53" s="6" t="n"/>
      <c r="M53" s="6" t="n"/>
      <c r="N53" s="6" t="n"/>
      <c r="O53" s="19">
        <f>IF($A53="","",IF(OR($M53="完了",$M53="取消",$J53=""),0,MAX(0,TODAY()-$J53)))</f>
        <v/>
      </c>
      <c r="P53" s="6" t="n"/>
      <c r="Q53" s="6" t="n"/>
    </row>
    <row r="54" ht="20" customHeight="1">
      <c r="A54" s="6" t="n"/>
      <c r="B54" s="6" t="n"/>
      <c r="C54" s="18">
        <f>IF($B54="","",IFERROR(VLOOKUP($B54,'設備台帳'!$A$5:$T$204,7,FALSE),""))</f>
        <v/>
      </c>
      <c r="D54" s="18">
        <f>IF($B54="","",IFERROR(VLOOKUP($B54,'設備台帳'!$A$5:$T$204,2,FALSE),""))</f>
        <v/>
      </c>
      <c r="E54" s="18">
        <f>IF($B54="","",IFERROR(VLOOKUP($B54,'設備台帳'!$A$5:$T$204,3,FALSE),""))</f>
        <v/>
      </c>
      <c r="F54" s="18">
        <f>IF($B54="","",IFERROR(VLOOKUP($B54,'設備台帳'!$A$5:$T$204,5,FALSE),""))</f>
        <v/>
      </c>
      <c r="G54" s="6" t="n"/>
      <c r="H54" s="6" t="n"/>
      <c r="I54" s="6" t="n"/>
      <c r="J54" s="25" t="n"/>
      <c r="K54" s="6" t="n"/>
      <c r="L54" s="6" t="n"/>
      <c r="M54" s="6" t="n"/>
      <c r="N54" s="6" t="n"/>
      <c r="O54" s="19">
        <f>IF($A54="","",IF(OR($M54="完了",$M54="取消",$J54=""),0,MAX(0,TODAY()-$J54)))</f>
        <v/>
      </c>
      <c r="P54" s="6" t="n"/>
      <c r="Q54" s="6" t="n"/>
    </row>
    <row r="55" ht="20" customHeight="1">
      <c r="A55" s="6" t="n"/>
      <c r="B55" s="6" t="n"/>
      <c r="C55" s="18">
        <f>IF($B55="","",IFERROR(VLOOKUP($B55,'設備台帳'!$A$5:$T$204,7,FALSE),""))</f>
        <v/>
      </c>
      <c r="D55" s="18">
        <f>IF($B55="","",IFERROR(VLOOKUP($B55,'設備台帳'!$A$5:$T$204,2,FALSE),""))</f>
        <v/>
      </c>
      <c r="E55" s="18">
        <f>IF($B55="","",IFERROR(VLOOKUP($B55,'設備台帳'!$A$5:$T$204,3,FALSE),""))</f>
        <v/>
      </c>
      <c r="F55" s="18">
        <f>IF($B55="","",IFERROR(VLOOKUP($B55,'設備台帳'!$A$5:$T$204,5,FALSE),""))</f>
        <v/>
      </c>
      <c r="G55" s="6" t="n"/>
      <c r="H55" s="6" t="n"/>
      <c r="I55" s="6" t="n"/>
      <c r="J55" s="25" t="n"/>
      <c r="K55" s="6" t="n"/>
      <c r="L55" s="6" t="n"/>
      <c r="M55" s="6" t="n"/>
      <c r="N55" s="6" t="n"/>
      <c r="O55" s="19">
        <f>IF($A55="","",IF(OR($M55="完了",$M55="取消",$J55=""),0,MAX(0,TODAY()-$J55)))</f>
        <v/>
      </c>
      <c r="P55" s="6" t="n"/>
      <c r="Q55" s="6" t="n"/>
    </row>
    <row r="56" ht="20" customHeight="1">
      <c r="A56" s="6" t="n"/>
      <c r="B56" s="6" t="n"/>
      <c r="C56" s="18">
        <f>IF($B56="","",IFERROR(VLOOKUP($B56,'設備台帳'!$A$5:$T$204,7,FALSE),""))</f>
        <v/>
      </c>
      <c r="D56" s="18">
        <f>IF($B56="","",IFERROR(VLOOKUP($B56,'設備台帳'!$A$5:$T$204,2,FALSE),""))</f>
        <v/>
      </c>
      <c r="E56" s="18">
        <f>IF($B56="","",IFERROR(VLOOKUP($B56,'設備台帳'!$A$5:$T$204,3,FALSE),""))</f>
        <v/>
      </c>
      <c r="F56" s="18">
        <f>IF($B56="","",IFERROR(VLOOKUP($B56,'設備台帳'!$A$5:$T$204,5,FALSE),""))</f>
        <v/>
      </c>
      <c r="G56" s="6" t="n"/>
      <c r="H56" s="6" t="n"/>
      <c r="I56" s="6" t="n"/>
      <c r="J56" s="25" t="n"/>
      <c r="K56" s="6" t="n"/>
      <c r="L56" s="6" t="n"/>
      <c r="M56" s="6" t="n"/>
      <c r="N56" s="6" t="n"/>
      <c r="O56" s="19">
        <f>IF($A56="","",IF(OR($M56="完了",$M56="取消",$J56=""),0,MAX(0,TODAY()-$J56)))</f>
        <v/>
      </c>
      <c r="P56" s="6" t="n"/>
      <c r="Q56" s="6" t="n"/>
    </row>
    <row r="57" ht="20" customHeight="1">
      <c r="A57" s="6" t="n"/>
      <c r="B57" s="6" t="n"/>
      <c r="C57" s="18">
        <f>IF($B57="","",IFERROR(VLOOKUP($B57,'設備台帳'!$A$5:$T$204,7,FALSE),""))</f>
        <v/>
      </c>
      <c r="D57" s="18">
        <f>IF($B57="","",IFERROR(VLOOKUP($B57,'設備台帳'!$A$5:$T$204,2,FALSE),""))</f>
        <v/>
      </c>
      <c r="E57" s="18">
        <f>IF($B57="","",IFERROR(VLOOKUP($B57,'設備台帳'!$A$5:$T$204,3,FALSE),""))</f>
        <v/>
      </c>
      <c r="F57" s="18">
        <f>IF($B57="","",IFERROR(VLOOKUP($B57,'設備台帳'!$A$5:$T$204,5,FALSE),""))</f>
        <v/>
      </c>
      <c r="G57" s="6" t="n"/>
      <c r="H57" s="6" t="n"/>
      <c r="I57" s="6" t="n"/>
      <c r="J57" s="25" t="n"/>
      <c r="K57" s="6" t="n"/>
      <c r="L57" s="6" t="n"/>
      <c r="M57" s="6" t="n"/>
      <c r="N57" s="6" t="n"/>
      <c r="O57" s="19">
        <f>IF($A57="","",IF(OR($M57="完了",$M57="取消",$J57=""),0,MAX(0,TODAY()-$J57)))</f>
        <v/>
      </c>
      <c r="P57" s="6" t="n"/>
      <c r="Q57" s="6" t="n"/>
    </row>
    <row r="58" ht="20" customHeight="1">
      <c r="A58" s="6" t="n"/>
      <c r="B58" s="6" t="n"/>
      <c r="C58" s="18">
        <f>IF($B58="","",IFERROR(VLOOKUP($B58,'設備台帳'!$A$5:$T$204,7,FALSE),""))</f>
        <v/>
      </c>
      <c r="D58" s="18">
        <f>IF($B58="","",IFERROR(VLOOKUP($B58,'設備台帳'!$A$5:$T$204,2,FALSE),""))</f>
        <v/>
      </c>
      <c r="E58" s="18">
        <f>IF($B58="","",IFERROR(VLOOKUP($B58,'設備台帳'!$A$5:$T$204,3,FALSE),""))</f>
        <v/>
      </c>
      <c r="F58" s="18">
        <f>IF($B58="","",IFERROR(VLOOKUP($B58,'設備台帳'!$A$5:$T$204,5,FALSE),""))</f>
        <v/>
      </c>
      <c r="G58" s="6" t="n"/>
      <c r="H58" s="6" t="n"/>
      <c r="I58" s="6" t="n"/>
      <c r="J58" s="25" t="n"/>
      <c r="K58" s="6" t="n"/>
      <c r="L58" s="6" t="n"/>
      <c r="M58" s="6" t="n"/>
      <c r="N58" s="6" t="n"/>
      <c r="O58" s="19">
        <f>IF($A58="","",IF(OR($M58="完了",$M58="取消",$J58=""),0,MAX(0,TODAY()-$J58)))</f>
        <v/>
      </c>
      <c r="P58" s="6" t="n"/>
      <c r="Q58" s="6" t="n"/>
    </row>
    <row r="59" ht="20" customHeight="1">
      <c r="A59" s="6" t="n"/>
      <c r="B59" s="6" t="n"/>
      <c r="C59" s="18">
        <f>IF($B59="","",IFERROR(VLOOKUP($B59,'設備台帳'!$A$5:$T$204,7,FALSE),""))</f>
        <v/>
      </c>
      <c r="D59" s="18">
        <f>IF($B59="","",IFERROR(VLOOKUP($B59,'設備台帳'!$A$5:$T$204,2,FALSE),""))</f>
        <v/>
      </c>
      <c r="E59" s="18">
        <f>IF($B59="","",IFERROR(VLOOKUP($B59,'設備台帳'!$A$5:$T$204,3,FALSE),""))</f>
        <v/>
      </c>
      <c r="F59" s="18">
        <f>IF($B59="","",IFERROR(VLOOKUP($B59,'設備台帳'!$A$5:$T$204,5,FALSE),""))</f>
        <v/>
      </c>
      <c r="G59" s="6" t="n"/>
      <c r="H59" s="6" t="n"/>
      <c r="I59" s="6" t="n"/>
      <c r="J59" s="25" t="n"/>
      <c r="K59" s="6" t="n"/>
      <c r="L59" s="6" t="n"/>
      <c r="M59" s="6" t="n"/>
      <c r="N59" s="6" t="n"/>
      <c r="O59" s="19">
        <f>IF($A59="","",IF(OR($M59="完了",$M59="取消",$J59=""),0,MAX(0,TODAY()-$J59)))</f>
        <v/>
      </c>
      <c r="P59" s="6" t="n"/>
      <c r="Q59" s="6" t="n"/>
    </row>
    <row r="60" ht="20" customHeight="1">
      <c r="A60" s="6" t="n"/>
      <c r="B60" s="6" t="n"/>
      <c r="C60" s="18">
        <f>IF($B60="","",IFERROR(VLOOKUP($B60,'設備台帳'!$A$5:$T$204,7,FALSE),""))</f>
        <v/>
      </c>
      <c r="D60" s="18">
        <f>IF($B60="","",IFERROR(VLOOKUP($B60,'設備台帳'!$A$5:$T$204,2,FALSE),""))</f>
        <v/>
      </c>
      <c r="E60" s="18">
        <f>IF($B60="","",IFERROR(VLOOKUP($B60,'設備台帳'!$A$5:$T$204,3,FALSE),""))</f>
        <v/>
      </c>
      <c r="F60" s="18">
        <f>IF($B60="","",IFERROR(VLOOKUP($B60,'設備台帳'!$A$5:$T$204,5,FALSE),""))</f>
        <v/>
      </c>
      <c r="G60" s="6" t="n"/>
      <c r="H60" s="6" t="n"/>
      <c r="I60" s="6" t="n"/>
      <c r="J60" s="25" t="n"/>
      <c r="K60" s="6" t="n"/>
      <c r="L60" s="6" t="n"/>
      <c r="M60" s="6" t="n"/>
      <c r="N60" s="6" t="n"/>
      <c r="O60" s="19">
        <f>IF($A60="","",IF(OR($M60="完了",$M60="取消",$J60=""),0,MAX(0,TODAY()-$J60)))</f>
        <v/>
      </c>
      <c r="P60" s="6" t="n"/>
      <c r="Q60" s="6" t="n"/>
    </row>
    <row r="61" ht="20" customHeight="1">
      <c r="A61" s="6" t="n"/>
      <c r="B61" s="6" t="n"/>
      <c r="C61" s="18">
        <f>IF($B61="","",IFERROR(VLOOKUP($B61,'設備台帳'!$A$5:$T$204,7,FALSE),""))</f>
        <v/>
      </c>
      <c r="D61" s="18">
        <f>IF($B61="","",IFERROR(VLOOKUP($B61,'設備台帳'!$A$5:$T$204,2,FALSE),""))</f>
        <v/>
      </c>
      <c r="E61" s="18">
        <f>IF($B61="","",IFERROR(VLOOKUP($B61,'設備台帳'!$A$5:$T$204,3,FALSE),""))</f>
        <v/>
      </c>
      <c r="F61" s="18">
        <f>IF($B61="","",IFERROR(VLOOKUP($B61,'設備台帳'!$A$5:$T$204,5,FALSE),""))</f>
        <v/>
      </c>
      <c r="G61" s="6" t="n"/>
      <c r="H61" s="6" t="n"/>
      <c r="I61" s="6" t="n"/>
      <c r="J61" s="25" t="n"/>
      <c r="K61" s="6" t="n"/>
      <c r="L61" s="6" t="n"/>
      <c r="M61" s="6" t="n"/>
      <c r="N61" s="6" t="n"/>
      <c r="O61" s="19">
        <f>IF($A61="","",IF(OR($M61="完了",$M61="取消",$J61=""),0,MAX(0,TODAY()-$J61)))</f>
        <v/>
      </c>
      <c r="P61" s="6" t="n"/>
      <c r="Q61" s="6" t="n"/>
    </row>
    <row r="62" ht="20" customHeight="1">
      <c r="A62" s="6" t="n"/>
      <c r="B62" s="6" t="n"/>
      <c r="C62" s="18">
        <f>IF($B62="","",IFERROR(VLOOKUP($B62,'設備台帳'!$A$5:$T$204,7,FALSE),""))</f>
        <v/>
      </c>
      <c r="D62" s="18">
        <f>IF($B62="","",IFERROR(VLOOKUP($B62,'設備台帳'!$A$5:$T$204,2,FALSE),""))</f>
        <v/>
      </c>
      <c r="E62" s="18">
        <f>IF($B62="","",IFERROR(VLOOKUP($B62,'設備台帳'!$A$5:$T$204,3,FALSE),""))</f>
        <v/>
      </c>
      <c r="F62" s="18">
        <f>IF($B62="","",IFERROR(VLOOKUP($B62,'設備台帳'!$A$5:$T$204,5,FALSE),""))</f>
        <v/>
      </c>
      <c r="G62" s="6" t="n"/>
      <c r="H62" s="6" t="n"/>
      <c r="I62" s="6" t="n"/>
      <c r="J62" s="25" t="n"/>
      <c r="K62" s="6" t="n"/>
      <c r="L62" s="6" t="n"/>
      <c r="M62" s="6" t="n"/>
      <c r="N62" s="6" t="n"/>
      <c r="O62" s="19">
        <f>IF($A62="","",IF(OR($M62="完了",$M62="取消",$J62=""),0,MAX(0,TODAY()-$J62)))</f>
        <v/>
      </c>
      <c r="P62" s="6" t="n"/>
      <c r="Q62" s="6" t="n"/>
    </row>
    <row r="63" ht="20" customHeight="1">
      <c r="A63" s="6" t="n"/>
      <c r="B63" s="6" t="n"/>
      <c r="C63" s="18">
        <f>IF($B63="","",IFERROR(VLOOKUP($B63,'設備台帳'!$A$5:$T$204,7,FALSE),""))</f>
        <v/>
      </c>
      <c r="D63" s="18">
        <f>IF($B63="","",IFERROR(VLOOKUP($B63,'設備台帳'!$A$5:$T$204,2,FALSE),""))</f>
        <v/>
      </c>
      <c r="E63" s="18">
        <f>IF($B63="","",IFERROR(VLOOKUP($B63,'設備台帳'!$A$5:$T$204,3,FALSE),""))</f>
        <v/>
      </c>
      <c r="F63" s="18">
        <f>IF($B63="","",IFERROR(VLOOKUP($B63,'設備台帳'!$A$5:$T$204,5,FALSE),""))</f>
        <v/>
      </c>
      <c r="G63" s="6" t="n"/>
      <c r="H63" s="6" t="n"/>
      <c r="I63" s="6" t="n"/>
      <c r="J63" s="25" t="n"/>
      <c r="K63" s="6" t="n"/>
      <c r="L63" s="6" t="n"/>
      <c r="M63" s="6" t="n"/>
      <c r="N63" s="6" t="n"/>
      <c r="O63" s="19">
        <f>IF($A63="","",IF(OR($M63="完了",$M63="取消",$J63=""),0,MAX(0,TODAY()-$J63)))</f>
        <v/>
      </c>
      <c r="P63" s="6" t="n"/>
      <c r="Q63" s="6" t="n"/>
    </row>
    <row r="64" ht="20" customHeight="1">
      <c r="A64" s="6" t="n"/>
      <c r="B64" s="6" t="n"/>
      <c r="C64" s="18">
        <f>IF($B64="","",IFERROR(VLOOKUP($B64,'設備台帳'!$A$5:$T$204,7,FALSE),""))</f>
        <v/>
      </c>
      <c r="D64" s="18">
        <f>IF($B64="","",IFERROR(VLOOKUP($B64,'設備台帳'!$A$5:$T$204,2,FALSE),""))</f>
        <v/>
      </c>
      <c r="E64" s="18">
        <f>IF($B64="","",IFERROR(VLOOKUP($B64,'設備台帳'!$A$5:$T$204,3,FALSE),""))</f>
        <v/>
      </c>
      <c r="F64" s="18">
        <f>IF($B64="","",IFERROR(VLOOKUP($B64,'設備台帳'!$A$5:$T$204,5,FALSE),""))</f>
        <v/>
      </c>
      <c r="G64" s="6" t="n"/>
      <c r="H64" s="6" t="n"/>
      <c r="I64" s="6" t="n"/>
      <c r="J64" s="25" t="n"/>
      <c r="K64" s="6" t="n"/>
      <c r="L64" s="6" t="n"/>
      <c r="M64" s="6" t="n"/>
      <c r="N64" s="6" t="n"/>
      <c r="O64" s="19">
        <f>IF($A64="","",IF(OR($M64="完了",$M64="取消",$J64=""),0,MAX(0,TODAY()-$J64)))</f>
        <v/>
      </c>
      <c r="P64" s="6" t="n"/>
      <c r="Q64" s="6" t="n"/>
    </row>
    <row r="65" ht="20" customHeight="1">
      <c r="A65" s="6" t="n"/>
      <c r="B65" s="6" t="n"/>
      <c r="C65" s="18">
        <f>IF($B65="","",IFERROR(VLOOKUP($B65,'設備台帳'!$A$5:$T$204,7,FALSE),""))</f>
        <v/>
      </c>
      <c r="D65" s="18">
        <f>IF($B65="","",IFERROR(VLOOKUP($B65,'設備台帳'!$A$5:$T$204,2,FALSE),""))</f>
        <v/>
      </c>
      <c r="E65" s="18">
        <f>IF($B65="","",IFERROR(VLOOKUP($B65,'設備台帳'!$A$5:$T$204,3,FALSE),""))</f>
        <v/>
      </c>
      <c r="F65" s="18">
        <f>IF($B65="","",IFERROR(VLOOKUP($B65,'設備台帳'!$A$5:$T$204,5,FALSE),""))</f>
        <v/>
      </c>
      <c r="G65" s="6" t="n"/>
      <c r="H65" s="6" t="n"/>
      <c r="I65" s="6" t="n"/>
      <c r="J65" s="25" t="n"/>
      <c r="K65" s="6" t="n"/>
      <c r="L65" s="6" t="n"/>
      <c r="M65" s="6" t="n"/>
      <c r="N65" s="6" t="n"/>
      <c r="O65" s="19">
        <f>IF($A65="","",IF(OR($M65="完了",$M65="取消",$J65=""),0,MAX(0,TODAY()-$J65)))</f>
        <v/>
      </c>
      <c r="P65" s="6" t="n"/>
      <c r="Q65" s="6" t="n"/>
    </row>
    <row r="66" ht="20" customHeight="1">
      <c r="A66" s="6" t="n"/>
      <c r="B66" s="6" t="n"/>
      <c r="C66" s="18">
        <f>IF($B66="","",IFERROR(VLOOKUP($B66,'設備台帳'!$A$5:$T$204,7,FALSE),""))</f>
        <v/>
      </c>
      <c r="D66" s="18">
        <f>IF($B66="","",IFERROR(VLOOKUP($B66,'設備台帳'!$A$5:$T$204,2,FALSE),""))</f>
        <v/>
      </c>
      <c r="E66" s="18">
        <f>IF($B66="","",IFERROR(VLOOKUP($B66,'設備台帳'!$A$5:$T$204,3,FALSE),""))</f>
        <v/>
      </c>
      <c r="F66" s="18">
        <f>IF($B66="","",IFERROR(VLOOKUP($B66,'設備台帳'!$A$5:$T$204,5,FALSE),""))</f>
        <v/>
      </c>
      <c r="G66" s="6" t="n"/>
      <c r="H66" s="6" t="n"/>
      <c r="I66" s="6" t="n"/>
      <c r="J66" s="25" t="n"/>
      <c r="K66" s="6" t="n"/>
      <c r="L66" s="6" t="n"/>
      <c r="M66" s="6" t="n"/>
      <c r="N66" s="6" t="n"/>
      <c r="O66" s="19">
        <f>IF($A66="","",IF(OR($M66="完了",$M66="取消",$J66=""),0,MAX(0,TODAY()-$J66)))</f>
        <v/>
      </c>
      <c r="P66" s="6" t="n"/>
      <c r="Q66" s="6" t="n"/>
    </row>
    <row r="67" ht="20" customHeight="1">
      <c r="A67" s="6" t="n"/>
      <c r="B67" s="6" t="n"/>
      <c r="C67" s="18">
        <f>IF($B67="","",IFERROR(VLOOKUP($B67,'設備台帳'!$A$5:$T$204,7,FALSE),""))</f>
        <v/>
      </c>
      <c r="D67" s="18">
        <f>IF($B67="","",IFERROR(VLOOKUP($B67,'設備台帳'!$A$5:$T$204,2,FALSE),""))</f>
        <v/>
      </c>
      <c r="E67" s="18">
        <f>IF($B67="","",IFERROR(VLOOKUP($B67,'設備台帳'!$A$5:$T$204,3,FALSE),""))</f>
        <v/>
      </c>
      <c r="F67" s="18">
        <f>IF($B67="","",IFERROR(VLOOKUP($B67,'設備台帳'!$A$5:$T$204,5,FALSE),""))</f>
        <v/>
      </c>
      <c r="G67" s="6" t="n"/>
      <c r="H67" s="6" t="n"/>
      <c r="I67" s="6" t="n"/>
      <c r="J67" s="25" t="n"/>
      <c r="K67" s="6" t="n"/>
      <c r="L67" s="6" t="n"/>
      <c r="M67" s="6" t="n"/>
      <c r="N67" s="6" t="n"/>
      <c r="O67" s="19">
        <f>IF($A67="","",IF(OR($M67="完了",$M67="取消",$J67=""),0,MAX(0,TODAY()-$J67)))</f>
        <v/>
      </c>
      <c r="P67" s="6" t="n"/>
      <c r="Q67" s="6" t="n"/>
    </row>
    <row r="68" ht="20" customHeight="1">
      <c r="A68" s="6" t="n"/>
      <c r="B68" s="6" t="n"/>
      <c r="C68" s="18">
        <f>IF($B68="","",IFERROR(VLOOKUP($B68,'設備台帳'!$A$5:$T$204,7,FALSE),""))</f>
        <v/>
      </c>
      <c r="D68" s="18">
        <f>IF($B68="","",IFERROR(VLOOKUP($B68,'設備台帳'!$A$5:$T$204,2,FALSE),""))</f>
        <v/>
      </c>
      <c r="E68" s="18">
        <f>IF($B68="","",IFERROR(VLOOKUP($B68,'設備台帳'!$A$5:$T$204,3,FALSE),""))</f>
        <v/>
      </c>
      <c r="F68" s="18">
        <f>IF($B68="","",IFERROR(VLOOKUP($B68,'設備台帳'!$A$5:$T$204,5,FALSE),""))</f>
        <v/>
      </c>
      <c r="G68" s="6" t="n"/>
      <c r="H68" s="6" t="n"/>
      <c r="I68" s="6" t="n"/>
      <c r="J68" s="25" t="n"/>
      <c r="K68" s="6" t="n"/>
      <c r="L68" s="6" t="n"/>
      <c r="M68" s="6" t="n"/>
      <c r="N68" s="6" t="n"/>
      <c r="O68" s="19">
        <f>IF($A68="","",IF(OR($M68="完了",$M68="取消",$J68=""),0,MAX(0,TODAY()-$J68)))</f>
        <v/>
      </c>
      <c r="P68" s="6" t="n"/>
      <c r="Q68" s="6" t="n"/>
    </row>
    <row r="69" ht="20" customHeight="1">
      <c r="A69" s="6" t="n"/>
      <c r="B69" s="6" t="n"/>
      <c r="C69" s="18">
        <f>IF($B69="","",IFERROR(VLOOKUP($B69,'設備台帳'!$A$5:$T$204,7,FALSE),""))</f>
        <v/>
      </c>
      <c r="D69" s="18">
        <f>IF($B69="","",IFERROR(VLOOKUP($B69,'設備台帳'!$A$5:$T$204,2,FALSE),""))</f>
        <v/>
      </c>
      <c r="E69" s="18">
        <f>IF($B69="","",IFERROR(VLOOKUP($B69,'設備台帳'!$A$5:$T$204,3,FALSE),""))</f>
        <v/>
      </c>
      <c r="F69" s="18">
        <f>IF($B69="","",IFERROR(VLOOKUP($B69,'設備台帳'!$A$5:$T$204,5,FALSE),""))</f>
        <v/>
      </c>
      <c r="G69" s="6" t="n"/>
      <c r="H69" s="6" t="n"/>
      <c r="I69" s="6" t="n"/>
      <c r="J69" s="25" t="n"/>
      <c r="K69" s="6" t="n"/>
      <c r="L69" s="6" t="n"/>
      <c r="M69" s="6" t="n"/>
      <c r="N69" s="6" t="n"/>
      <c r="O69" s="19">
        <f>IF($A69="","",IF(OR($M69="完了",$M69="取消",$J69=""),0,MAX(0,TODAY()-$J69)))</f>
        <v/>
      </c>
      <c r="P69" s="6" t="n"/>
      <c r="Q69" s="6" t="n"/>
    </row>
    <row r="70" ht="20" customHeight="1">
      <c r="A70" s="6" t="n"/>
      <c r="B70" s="6" t="n"/>
      <c r="C70" s="18">
        <f>IF($B70="","",IFERROR(VLOOKUP($B70,'設備台帳'!$A$5:$T$204,7,FALSE),""))</f>
        <v/>
      </c>
      <c r="D70" s="18">
        <f>IF($B70="","",IFERROR(VLOOKUP($B70,'設備台帳'!$A$5:$T$204,2,FALSE),""))</f>
        <v/>
      </c>
      <c r="E70" s="18">
        <f>IF($B70="","",IFERROR(VLOOKUP($B70,'設備台帳'!$A$5:$T$204,3,FALSE),""))</f>
        <v/>
      </c>
      <c r="F70" s="18">
        <f>IF($B70="","",IFERROR(VLOOKUP($B70,'設備台帳'!$A$5:$T$204,5,FALSE),""))</f>
        <v/>
      </c>
      <c r="G70" s="6" t="n"/>
      <c r="H70" s="6" t="n"/>
      <c r="I70" s="6" t="n"/>
      <c r="J70" s="25" t="n"/>
      <c r="K70" s="6" t="n"/>
      <c r="L70" s="6" t="n"/>
      <c r="M70" s="6" t="n"/>
      <c r="N70" s="6" t="n"/>
      <c r="O70" s="19">
        <f>IF($A70="","",IF(OR($M70="完了",$M70="取消",$J70=""),0,MAX(0,TODAY()-$J70)))</f>
        <v/>
      </c>
      <c r="P70" s="6" t="n"/>
      <c r="Q70" s="6" t="n"/>
    </row>
    <row r="71" ht="20" customHeight="1">
      <c r="A71" s="6" t="n"/>
      <c r="B71" s="6" t="n"/>
      <c r="C71" s="18">
        <f>IF($B71="","",IFERROR(VLOOKUP($B71,'設備台帳'!$A$5:$T$204,7,FALSE),""))</f>
        <v/>
      </c>
      <c r="D71" s="18">
        <f>IF($B71="","",IFERROR(VLOOKUP($B71,'設備台帳'!$A$5:$T$204,2,FALSE),""))</f>
        <v/>
      </c>
      <c r="E71" s="18">
        <f>IF($B71="","",IFERROR(VLOOKUP($B71,'設備台帳'!$A$5:$T$204,3,FALSE),""))</f>
        <v/>
      </c>
      <c r="F71" s="18">
        <f>IF($B71="","",IFERROR(VLOOKUP($B71,'設備台帳'!$A$5:$T$204,5,FALSE),""))</f>
        <v/>
      </c>
      <c r="G71" s="6" t="n"/>
      <c r="H71" s="6" t="n"/>
      <c r="I71" s="6" t="n"/>
      <c r="J71" s="25" t="n"/>
      <c r="K71" s="6" t="n"/>
      <c r="L71" s="6" t="n"/>
      <c r="M71" s="6" t="n"/>
      <c r="N71" s="6" t="n"/>
      <c r="O71" s="19">
        <f>IF($A71="","",IF(OR($M71="完了",$M71="取消",$J71=""),0,MAX(0,TODAY()-$J71)))</f>
        <v/>
      </c>
      <c r="P71" s="6" t="n"/>
      <c r="Q71" s="6" t="n"/>
    </row>
    <row r="72" ht="20" customHeight="1">
      <c r="A72" s="6" t="n"/>
      <c r="B72" s="6" t="n"/>
      <c r="C72" s="18">
        <f>IF($B72="","",IFERROR(VLOOKUP($B72,'設備台帳'!$A$5:$T$204,7,FALSE),""))</f>
        <v/>
      </c>
      <c r="D72" s="18">
        <f>IF($B72="","",IFERROR(VLOOKUP($B72,'設備台帳'!$A$5:$T$204,2,FALSE),""))</f>
        <v/>
      </c>
      <c r="E72" s="18">
        <f>IF($B72="","",IFERROR(VLOOKUP($B72,'設備台帳'!$A$5:$T$204,3,FALSE),""))</f>
        <v/>
      </c>
      <c r="F72" s="18">
        <f>IF($B72="","",IFERROR(VLOOKUP($B72,'設備台帳'!$A$5:$T$204,5,FALSE),""))</f>
        <v/>
      </c>
      <c r="G72" s="6" t="n"/>
      <c r="H72" s="6" t="n"/>
      <c r="I72" s="6" t="n"/>
      <c r="J72" s="25" t="n"/>
      <c r="K72" s="6" t="n"/>
      <c r="L72" s="6" t="n"/>
      <c r="M72" s="6" t="n"/>
      <c r="N72" s="6" t="n"/>
      <c r="O72" s="19">
        <f>IF($A72="","",IF(OR($M72="完了",$M72="取消",$J72=""),0,MAX(0,TODAY()-$J72)))</f>
        <v/>
      </c>
      <c r="P72" s="6" t="n"/>
      <c r="Q72" s="6" t="n"/>
    </row>
    <row r="73" ht="20" customHeight="1">
      <c r="A73" s="6" t="n"/>
      <c r="B73" s="6" t="n"/>
      <c r="C73" s="18">
        <f>IF($B73="","",IFERROR(VLOOKUP($B73,'設備台帳'!$A$5:$T$204,7,FALSE),""))</f>
        <v/>
      </c>
      <c r="D73" s="18">
        <f>IF($B73="","",IFERROR(VLOOKUP($B73,'設備台帳'!$A$5:$T$204,2,FALSE),""))</f>
        <v/>
      </c>
      <c r="E73" s="18">
        <f>IF($B73="","",IFERROR(VLOOKUP($B73,'設備台帳'!$A$5:$T$204,3,FALSE),""))</f>
        <v/>
      </c>
      <c r="F73" s="18">
        <f>IF($B73="","",IFERROR(VLOOKUP($B73,'設備台帳'!$A$5:$T$204,5,FALSE),""))</f>
        <v/>
      </c>
      <c r="G73" s="6" t="n"/>
      <c r="H73" s="6" t="n"/>
      <c r="I73" s="6" t="n"/>
      <c r="J73" s="25" t="n"/>
      <c r="K73" s="6" t="n"/>
      <c r="L73" s="6" t="n"/>
      <c r="M73" s="6" t="n"/>
      <c r="N73" s="6" t="n"/>
      <c r="O73" s="19">
        <f>IF($A73="","",IF(OR($M73="完了",$M73="取消",$J73=""),0,MAX(0,TODAY()-$J73)))</f>
        <v/>
      </c>
      <c r="P73" s="6" t="n"/>
      <c r="Q73" s="6" t="n"/>
    </row>
    <row r="74" ht="20" customHeight="1">
      <c r="A74" s="6" t="n"/>
      <c r="B74" s="6" t="n"/>
      <c r="C74" s="18">
        <f>IF($B74="","",IFERROR(VLOOKUP($B74,'設備台帳'!$A$5:$T$204,7,FALSE),""))</f>
        <v/>
      </c>
      <c r="D74" s="18">
        <f>IF($B74="","",IFERROR(VLOOKUP($B74,'設備台帳'!$A$5:$T$204,2,FALSE),""))</f>
        <v/>
      </c>
      <c r="E74" s="18">
        <f>IF($B74="","",IFERROR(VLOOKUP($B74,'設備台帳'!$A$5:$T$204,3,FALSE),""))</f>
        <v/>
      </c>
      <c r="F74" s="18">
        <f>IF($B74="","",IFERROR(VLOOKUP($B74,'設備台帳'!$A$5:$T$204,5,FALSE),""))</f>
        <v/>
      </c>
      <c r="G74" s="6" t="n"/>
      <c r="H74" s="6" t="n"/>
      <c r="I74" s="6" t="n"/>
      <c r="J74" s="25" t="n"/>
      <c r="K74" s="6" t="n"/>
      <c r="L74" s="6" t="n"/>
      <c r="M74" s="6" t="n"/>
      <c r="N74" s="6" t="n"/>
      <c r="O74" s="19">
        <f>IF($A74="","",IF(OR($M74="完了",$M74="取消",$J74=""),0,MAX(0,TODAY()-$J74)))</f>
        <v/>
      </c>
      <c r="P74" s="6" t="n"/>
      <c r="Q74" s="6" t="n"/>
    </row>
    <row r="75" ht="20" customHeight="1">
      <c r="A75" s="6" t="n"/>
      <c r="B75" s="6" t="n"/>
      <c r="C75" s="18">
        <f>IF($B75="","",IFERROR(VLOOKUP($B75,'設備台帳'!$A$5:$T$204,7,FALSE),""))</f>
        <v/>
      </c>
      <c r="D75" s="18">
        <f>IF($B75="","",IFERROR(VLOOKUP($B75,'設備台帳'!$A$5:$T$204,2,FALSE),""))</f>
        <v/>
      </c>
      <c r="E75" s="18">
        <f>IF($B75="","",IFERROR(VLOOKUP($B75,'設備台帳'!$A$5:$T$204,3,FALSE),""))</f>
        <v/>
      </c>
      <c r="F75" s="18">
        <f>IF($B75="","",IFERROR(VLOOKUP($B75,'設備台帳'!$A$5:$T$204,5,FALSE),""))</f>
        <v/>
      </c>
      <c r="G75" s="6" t="n"/>
      <c r="H75" s="6" t="n"/>
      <c r="I75" s="6" t="n"/>
      <c r="J75" s="25" t="n"/>
      <c r="K75" s="6" t="n"/>
      <c r="L75" s="6" t="n"/>
      <c r="M75" s="6" t="n"/>
      <c r="N75" s="6" t="n"/>
      <c r="O75" s="19">
        <f>IF($A75="","",IF(OR($M75="完了",$M75="取消",$J75=""),0,MAX(0,TODAY()-$J75)))</f>
        <v/>
      </c>
      <c r="P75" s="6" t="n"/>
      <c r="Q75" s="6" t="n"/>
    </row>
    <row r="76" ht="20" customHeight="1">
      <c r="A76" s="6" t="n"/>
      <c r="B76" s="6" t="n"/>
      <c r="C76" s="18">
        <f>IF($B76="","",IFERROR(VLOOKUP($B76,'設備台帳'!$A$5:$T$204,7,FALSE),""))</f>
        <v/>
      </c>
      <c r="D76" s="18">
        <f>IF($B76="","",IFERROR(VLOOKUP($B76,'設備台帳'!$A$5:$T$204,2,FALSE),""))</f>
        <v/>
      </c>
      <c r="E76" s="18">
        <f>IF($B76="","",IFERROR(VLOOKUP($B76,'設備台帳'!$A$5:$T$204,3,FALSE),""))</f>
        <v/>
      </c>
      <c r="F76" s="18">
        <f>IF($B76="","",IFERROR(VLOOKUP($B76,'設備台帳'!$A$5:$T$204,5,FALSE),""))</f>
        <v/>
      </c>
      <c r="G76" s="6" t="n"/>
      <c r="H76" s="6" t="n"/>
      <c r="I76" s="6" t="n"/>
      <c r="J76" s="25" t="n"/>
      <c r="K76" s="6" t="n"/>
      <c r="L76" s="6" t="n"/>
      <c r="M76" s="6" t="n"/>
      <c r="N76" s="6" t="n"/>
      <c r="O76" s="19">
        <f>IF($A76="","",IF(OR($M76="完了",$M76="取消",$J76=""),0,MAX(0,TODAY()-$J76)))</f>
        <v/>
      </c>
      <c r="P76" s="6" t="n"/>
      <c r="Q76" s="6" t="n"/>
    </row>
    <row r="77" ht="20" customHeight="1">
      <c r="A77" s="6" t="n"/>
      <c r="B77" s="6" t="n"/>
      <c r="C77" s="18">
        <f>IF($B77="","",IFERROR(VLOOKUP($B77,'設備台帳'!$A$5:$T$204,7,FALSE),""))</f>
        <v/>
      </c>
      <c r="D77" s="18">
        <f>IF($B77="","",IFERROR(VLOOKUP($B77,'設備台帳'!$A$5:$T$204,2,FALSE),""))</f>
        <v/>
      </c>
      <c r="E77" s="18">
        <f>IF($B77="","",IFERROR(VLOOKUP($B77,'設備台帳'!$A$5:$T$204,3,FALSE),""))</f>
        <v/>
      </c>
      <c r="F77" s="18">
        <f>IF($B77="","",IFERROR(VLOOKUP($B77,'設備台帳'!$A$5:$T$204,5,FALSE),""))</f>
        <v/>
      </c>
      <c r="G77" s="6" t="n"/>
      <c r="H77" s="6" t="n"/>
      <c r="I77" s="6" t="n"/>
      <c r="J77" s="25" t="n"/>
      <c r="K77" s="6" t="n"/>
      <c r="L77" s="6" t="n"/>
      <c r="M77" s="6" t="n"/>
      <c r="N77" s="6" t="n"/>
      <c r="O77" s="19">
        <f>IF($A77="","",IF(OR($M77="完了",$M77="取消",$J77=""),0,MAX(0,TODAY()-$J77)))</f>
        <v/>
      </c>
      <c r="P77" s="6" t="n"/>
      <c r="Q77" s="6" t="n"/>
    </row>
    <row r="78" ht="20" customHeight="1">
      <c r="A78" s="6" t="n"/>
      <c r="B78" s="6" t="n"/>
      <c r="C78" s="18">
        <f>IF($B78="","",IFERROR(VLOOKUP($B78,'設備台帳'!$A$5:$T$204,7,FALSE),""))</f>
        <v/>
      </c>
      <c r="D78" s="18">
        <f>IF($B78="","",IFERROR(VLOOKUP($B78,'設備台帳'!$A$5:$T$204,2,FALSE),""))</f>
        <v/>
      </c>
      <c r="E78" s="18">
        <f>IF($B78="","",IFERROR(VLOOKUP($B78,'設備台帳'!$A$5:$T$204,3,FALSE),""))</f>
        <v/>
      </c>
      <c r="F78" s="18">
        <f>IF($B78="","",IFERROR(VLOOKUP($B78,'設備台帳'!$A$5:$T$204,5,FALSE),""))</f>
        <v/>
      </c>
      <c r="G78" s="6" t="n"/>
      <c r="H78" s="6" t="n"/>
      <c r="I78" s="6" t="n"/>
      <c r="J78" s="25" t="n"/>
      <c r="K78" s="6" t="n"/>
      <c r="L78" s="6" t="n"/>
      <c r="M78" s="6" t="n"/>
      <c r="N78" s="6" t="n"/>
      <c r="O78" s="19">
        <f>IF($A78="","",IF(OR($M78="完了",$M78="取消",$J78=""),0,MAX(0,TODAY()-$J78)))</f>
        <v/>
      </c>
      <c r="P78" s="6" t="n"/>
      <c r="Q78" s="6" t="n"/>
    </row>
    <row r="79" ht="20" customHeight="1">
      <c r="A79" s="6" t="n"/>
      <c r="B79" s="6" t="n"/>
      <c r="C79" s="18">
        <f>IF($B79="","",IFERROR(VLOOKUP($B79,'設備台帳'!$A$5:$T$204,7,FALSE),""))</f>
        <v/>
      </c>
      <c r="D79" s="18">
        <f>IF($B79="","",IFERROR(VLOOKUP($B79,'設備台帳'!$A$5:$T$204,2,FALSE),""))</f>
        <v/>
      </c>
      <c r="E79" s="18">
        <f>IF($B79="","",IFERROR(VLOOKUP($B79,'設備台帳'!$A$5:$T$204,3,FALSE),""))</f>
        <v/>
      </c>
      <c r="F79" s="18">
        <f>IF($B79="","",IFERROR(VLOOKUP($B79,'設備台帳'!$A$5:$T$204,5,FALSE),""))</f>
        <v/>
      </c>
      <c r="G79" s="6" t="n"/>
      <c r="H79" s="6" t="n"/>
      <c r="I79" s="6" t="n"/>
      <c r="J79" s="25" t="n"/>
      <c r="K79" s="6" t="n"/>
      <c r="L79" s="6" t="n"/>
      <c r="M79" s="6" t="n"/>
      <c r="N79" s="6" t="n"/>
      <c r="O79" s="19">
        <f>IF($A79="","",IF(OR($M79="完了",$M79="取消",$J79=""),0,MAX(0,TODAY()-$J79)))</f>
        <v/>
      </c>
      <c r="P79" s="6" t="n"/>
      <c r="Q79" s="6" t="n"/>
    </row>
    <row r="80" ht="20" customHeight="1">
      <c r="A80" s="6" t="n"/>
      <c r="B80" s="6" t="n"/>
      <c r="C80" s="18">
        <f>IF($B80="","",IFERROR(VLOOKUP($B80,'設備台帳'!$A$5:$T$204,7,FALSE),""))</f>
        <v/>
      </c>
      <c r="D80" s="18">
        <f>IF($B80="","",IFERROR(VLOOKUP($B80,'設備台帳'!$A$5:$T$204,2,FALSE),""))</f>
        <v/>
      </c>
      <c r="E80" s="18">
        <f>IF($B80="","",IFERROR(VLOOKUP($B80,'設備台帳'!$A$5:$T$204,3,FALSE),""))</f>
        <v/>
      </c>
      <c r="F80" s="18">
        <f>IF($B80="","",IFERROR(VLOOKUP($B80,'設備台帳'!$A$5:$T$204,5,FALSE),""))</f>
        <v/>
      </c>
      <c r="G80" s="6" t="n"/>
      <c r="H80" s="6" t="n"/>
      <c r="I80" s="6" t="n"/>
      <c r="J80" s="25" t="n"/>
      <c r="K80" s="6" t="n"/>
      <c r="L80" s="6" t="n"/>
      <c r="M80" s="6" t="n"/>
      <c r="N80" s="6" t="n"/>
      <c r="O80" s="19">
        <f>IF($A80="","",IF(OR($M80="完了",$M80="取消",$J80=""),0,MAX(0,TODAY()-$J80)))</f>
        <v/>
      </c>
      <c r="P80" s="6" t="n"/>
      <c r="Q80" s="6" t="n"/>
    </row>
    <row r="81" ht="20" customHeight="1">
      <c r="A81" s="6" t="n"/>
      <c r="B81" s="6" t="n"/>
      <c r="C81" s="18">
        <f>IF($B81="","",IFERROR(VLOOKUP($B81,'設備台帳'!$A$5:$T$204,7,FALSE),""))</f>
        <v/>
      </c>
      <c r="D81" s="18">
        <f>IF($B81="","",IFERROR(VLOOKUP($B81,'設備台帳'!$A$5:$T$204,2,FALSE),""))</f>
        <v/>
      </c>
      <c r="E81" s="18">
        <f>IF($B81="","",IFERROR(VLOOKUP($B81,'設備台帳'!$A$5:$T$204,3,FALSE),""))</f>
        <v/>
      </c>
      <c r="F81" s="18">
        <f>IF($B81="","",IFERROR(VLOOKUP($B81,'設備台帳'!$A$5:$T$204,5,FALSE),""))</f>
        <v/>
      </c>
      <c r="G81" s="6" t="n"/>
      <c r="H81" s="6" t="n"/>
      <c r="I81" s="6" t="n"/>
      <c r="J81" s="25" t="n"/>
      <c r="K81" s="6" t="n"/>
      <c r="L81" s="6" t="n"/>
      <c r="M81" s="6" t="n"/>
      <c r="N81" s="6" t="n"/>
      <c r="O81" s="19">
        <f>IF($A81="","",IF(OR($M81="完了",$M81="取消",$J81=""),0,MAX(0,TODAY()-$J81)))</f>
        <v/>
      </c>
      <c r="P81" s="6" t="n"/>
      <c r="Q81" s="6" t="n"/>
    </row>
    <row r="82" ht="20" customHeight="1">
      <c r="A82" s="6" t="n"/>
      <c r="B82" s="6" t="n"/>
      <c r="C82" s="18">
        <f>IF($B82="","",IFERROR(VLOOKUP($B82,'設備台帳'!$A$5:$T$204,7,FALSE),""))</f>
        <v/>
      </c>
      <c r="D82" s="18">
        <f>IF($B82="","",IFERROR(VLOOKUP($B82,'設備台帳'!$A$5:$T$204,2,FALSE),""))</f>
        <v/>
      </c>
      <c r="E82" s="18">
        <f>IF($B82="","",IFERROR(VLOOKUP($B82,'設備台帳'!$A$5:$T$204,3,FALSE),""))</f>
        <v/>
      </c>
      <c r="F82" s="18">
        <f>IF($B82="","",IFERROR(VLOOKUP($B82,'設備台帳'!$A$5:$T$204,5,FALSE),""))</f>
        <v/>
      </c>
      <c r="G82" s="6" t="n"/>
      <c r="H82" s="6" t="n"/>
      <c r="I82" s="6" t="n"/>
      <c r="J82" s="25" t="n"/>
      <c r="K82" s="6" t="n"/>
      <c r="L82" s="6" t="n"/>
      <c r="M82" s="6" t="n"/>
      <c r="N82" s="6" t="n"/>
      <c r="O82" s="19">
        <f>IF($A82="","",IF(OR($M82="完了",$M82="取消",$J82=""),0,MAX(0,TODAY()-$J82)))</f>
        <v/>
      </c>
      <c r="P82" s="6" t="n"/>
      <c r="Q82" s="6" t="n"/>
    </row>
    <row r="83" ht="20" customHeight="1">
      <c r="A83" s="6" t="n"/>
      <c r="B83" s="6" t="n"/>
      <c r="C83" s="18">
        <f>IF($B83="","",IFERROR(VLOOKUP($B83,'設備台帳'!$A$5:$T$204,7,FALSE),""))</f>
        <v/>
      </c>
      <c r="D83" s="18">
        <f>IF($B83="","",IFERROR(VLOOKUP($B83,'設備台帳'!$A$5:$T$204,2,FALSE),""))</f>
        <v/>
      </c>
      <c r="E83" s="18">
        <f>IF($B83="","",IFERROR(VLOOKUP($B83,'設備台帳'!$A$5:$T$204,3,FALSE),""))</f>
        <v/>
      </c>
      <c r="F83" s="18">
        <f>IF($B83="","",IFERROR(VLOOKUP($B83,'設備台帳'!$A$5:$T$204,5,FALSE),""))</f>
        <v/>
      </c>
      <c r="G83" s="6" t="n"/>
      <c r="H83" s="6" t="n"/>
      <c r="I83" s="6" t="n"/>
      <c r="J83" s="25" t="n"/>
      <c r="K83" s="6" t="n"/>
      <c r="L83" s="6" t="n"/>
      <c r="M83" s="6" t="n"/>
      <c r="N83" s="6" t="n"/>
      <c r="O83" s="19">
        <f>IF($A83="","",IF(OR($M83="完了",$M83="取消",$J83=""),0,MAX(0,TODAY()-$J83)))</f>
        <v/>
      </c>
      <c r="P83" s="6" t="n"/>
      <c r="Q83" s="6" t="n"/>
    </row>
    <row r="84" ht="20" customHeight="1">
      <c r="A84" s="6" t="n"/>
      <c r="B84" s="6" t="n"/>
      <c r="C84" s="18">
        <f>IF($B84="","",IFERROR(VLOOKUP($B84,'設備台帳'!$A$5:$T$204,7,FALSE),""))</f>
        <v/>
      </c>
      <c r="D84" s="18">
        <f>IF($B84="","",IFERROR(VLOOKUP($B84,'設備台帳'!$A$5:$T$204,2,FALSE),""))</f>
        <v/>
      </c>
      <c r="E84" s="18">
        <f>IF($B84="","",IFERROR(VLOOKUP($B84,'設備台帳'!$A$5:$T$204,3,FALSE),""))</f>
        <v/>
      </c>
      <c r="F84" s="18">
        <f>IF($B84="","",IFERROR(VLOOKUP($B84,'設備台帳'!$A$5:$T$204,5,FALSE),""))</f>
        <v/>
      </c>
      <c r="G84" s="6" t="n"/>
      <c r="H84" s="6" t="n"/>
      <c r="I84" s="6" t="n"/>
      <c r="J84" s="25" t="n"/>
      <c r="K84" s="6" t="n"/>
      <c r="L84" s="6" t="n"/>
      <c r="M84" s="6" t="n"/>
      <c r="N84" s="6" t="n"/>
      <c r="O84" s="19">
        <f>IF($A84="","",IF(OR($M84="完了",$M84="取消",$J84=""),0,MAX(0,TODAY()-$J84)))</f>
        <v/>
      </c>
      <c r="P84" s="6" t="n"/>
      <c r="Q84" s="6" t="n"/>
    </row>
    <row r="85" ht="20" customHeight="1">
      <c r="A85" s="6" t="n"/>
      <c r="B85" s="6" t="n"/>
      <c r="C85" s="18">
        <f>IF($B85="","",IFERROR(VLOOKUP($B85,'設備台帳'!$A$5:$T$204,7,FALSE),""))</f>
        <v/>
      </c>
      <c r="D85" s="18">
        <f>IF($B85="","",IFERROR(VLOOKUP($B85,'設備台帳'!$A$5:$T$204,2,FALSE),""))</f>
        <v/>
      </c>
      <c r="E85" s="18">
        <f>IF($B85="","",IFERROR(VLOOKUP($B85,'設備台帳'!$A$5:$T$204,3,FALSE),""))</f>
        <v/>
      </c>
      <c r="F85" s="18">
        <f>IF($B85="","",IFERROR(VLOOKUP($B85,'設備台帳'!$A$5:$T$204,5,FALSE),""))</f>
        <v/>
      </c>
      <c r="G85" s="6" t="n"/>
      <c r="H85" s="6" t="n"/>
      <c r="I85" s="6" t="n"/>
      <c r="J85" s="25" t="n"/>
      <c r="K85" s="6" t="n"/>
      <c r="L85" s="6" t="n"/>
      <c r="M85" s="6" t="n"/>
      <c r="N85" s="6" t="n"/>
      <c r="O85" s="19">
        <f>IF($A85="","",IF(OR($M85="完了",$M85="取消",$J85=""),0,MAX(0,TODAY()-$J85)))</f>
        <v/>
      </c>
      <c r="P85" s="6" t="n"/>
      <c r="Q85" s="6" t="n"/>
    </row>
    <row r="86" ht="20" customHeight="1">
      <c r="A86" s="6" t="n"/>
      <c r="B86" s="6" t="n"/>
      <c r="C86" s="18">
        <f>IF($B86="","",IFERROR(VLOOKUP($B86,'設備台帳'!$A$5:$T$204,7,FALSE),""))</f>
        <v/>
      </c>
      <c r="D86" s="18">
        <f>IF($B86="","",IFERROR(VLOOKUP($B86,'設備台帳'!$A$5:$T$204,2,FALSE),""))</f>
        <v/>
      </c>
      <c r="E86" s="18">
        <f>IF($B86="","",IFERROR(VLOOKUP($B86,'設備台帳'!$A$5:$T$204,3,FALSE),""))</f>
        <v/>
      </c>
      <c r="F86" s="18">
        <f>IF($B86="","",IFERROR(VLOOKUP($B86,'設備台帳'!$A$5:$T$204,5,FALSE),""))</f>
        <v/>
      </c>
      <c r="G86" s="6" t="n"/>
      <c r="H86" s="6" t="n"/>
      <c r="I86" s="6" t="n"/>
      <c r="J86" s="25" t="n"/>
      <c r="K86" s="6" t="n"/>
      <c r="L86" s="6" t="n"/>
      <c r="M86" s="6" t="n"/>
      <c r="N86" s="6" t="n"/>
      <c r="O86" s="19">
        <f>IF($A86="","",IF(OR($M86="完了",$M86="取消",$J86=""),0,MAX(0,TODAY()-$J86)))</f>
        <v/>
      </c>
      <c r="P86" s="6" t="n"/>
      <c r="Q86" s="6" t="n"/>
    </row>
    <row r="87" ht="20" customHeight="1">
      <c r="A87" s="6" t="n"/>
      <c r="B87" s="6" t="n"/>
      <c r="C87" s="18">
        <f>IF($B87="","",IFERROR(VLOOKUP($B87,'設備台帳'!$A$5:$T$204,7,FALSE),""))</f>
        <v/>
      </c>
      <c r="D87" s="18">
        <f>IF($B87="","",IFERROR(VLOOKUP($B87,'設備台帳'!$A$5:$T$204,2,FALSE),""))</f>
        <v/>
      </c>
      <c r="E87" s="18">
        <f>IF($B87="","",IFERROR(VLOOKUP($B87,'設備台帳'!$A$5:$T$204,3,FALSE),""))</f>
        <v/>
      </c>
      <c r="F87" s="18">
        <f>IF($B87="","",IFERROR(VLOOKUP($B87,'設備台帳'!$A$5:$T$204,5,FALSE),""))</f>
        <v/>
      </c>
      <c r="G87" s="6" t="n"/>
      <c r="H87" s="6" t="n"/>
      <c r="I87" s="6" t="n"/>
      <c r="J87" s="25" t="n"/>
      <c r="K87" s="6" t="n"/>
      <c r="L87" s="6" t="n"/>
      <c r="M87" s="6" t="n"/>
      <c r="N87" s="6" t="n"/>
      <c r="O87" s="19">
        <f>IF($A87="","",IF(OR($M87="完了",$M87="取消",$J87=""),0,MAX(0,TODAY()-$J87)))</f>
        <v/>
      </c>
      <c r="P87" s="6" t="n"/>
      <c r="Q87" s="6" t="n"/>
    </row>
    <row r="88" ht="20" customHeight="1">
      <c r="A88" s="6" t="n"/>
      <c r="B88" s="6" t="n"/>
      <c r="C88" s="18">
        <f>IF($B88="","",IFERROR(VLOOKUP($B88,'設備台帳'!$A$5:$T$204,7,FALSE),""))</f>
        <v/>
      </c>
      <c r="D88" s="18">
        <f>IF($B88="","",IFERROR(VLOOKUP($B88,'設備台帳'!$A$5:$T$204,2,FALSE),""))</f>
        <v/>
      </c>
      <c r="E88" s="18">
        <f>IF($B88="","",IFERROR(VLOOKUP($B88,'設備台帳'!$A$5:$T$204,3,FALSE),""))</f>
        <v/>
      </c>
      <c r="F88" s="18">
        <f>IF($B88="","",IFERROR(VLOOKUP($B88,'設備台帳'!$A$5:$T$204,5,FALSE),""))</f>
        <v/>
      </c>
      <c r="G88" s="6" t="n"/>
      <c r="H88" s="6" t="n"/>
      <c r="I88" s="6" t="n"/>
      <c r="J88" s="25" t="n"/>
      <c r="K88" s="6" t="n"/>
      <c r="L88" s="6" t="n"/>
      <c r="M88" s="6" t="n"/>
      <c r="N88" s="6" t="n"/>
      <c r="O88" s="19">
        <f>IF($A88="","",IF(OR($M88="完了",$M88="取消",$J88=""),0,MAX(0,TODAY()-$J88)))</f>
        <v/>
      </c>
      <c r="P88" s="6" t="n"/>
      <c r="Q88" s="6" t="n"/>
    </row>
    <row r="89" ht="20" customHeight="1">
      <c r="A89" s="6" t="n"/>
      <c r="B89" s="6" t="n"/>
      <c r="C89" s="18">
        <f>IF($B89="","",IFERROR(VLOOKUP($B89,'設備台帳'!$A$5:$T$204,7,FALSE),""))</f>
        <v/>
      </c>
      <c r="D89" s="18">
        <f>IF($B89="","",IFERROR(VLOOKUP($B89,'設備台帳'!$A$5:$T$204,2,FALSE),""))</f>
        <v/>
      </c>
      <c r="E89" s="18">
        <f>IF($B89="","",IFERROR(VLOOKUP($B89,'設備台帳'!$A$5:$T$204,3,FALSE),""))</f>
        <v/>
      </c>
      <c r="F89" s="18">
        <f>IF($B89="","",IFERROR(VLOOKUP($B89,'設備台帳'!$A$5:$T$204,5,FALSE),""))</f>
        <v/>
      </c>
      <c r="G89" s="6" t="n"/>
      <c r="H89" s="6" t="n"/>
      <c r="I89" s="6" t="n"/>
      <c r="J89" s="25" t="n"/>
      <c r="K89" s="6" t="n"/>
      <c r="L89" s="6" t="n"/>
      <c r="M89" s="6" t="n"/>
      <c r="N89" s="6" t="n"/>
      <c r="O89" s="19">
        <f>IF($A89="","",IF(OR($M89="完了",$M89="取消",$J89=""),0,MAX(0,TODAY()-$J89)))</f>
        <v/>
      </c>
      <c r="P89" s="6" t="n"/>
      <c r="Q89" s="6" t="n"/>
    </row>
    <row r="90" ht="20" customHeight="1">
      <c r="A90" s="6" t="n"/>
      <c r="B90" s="6" t="n"/>
      <c r="C90" s="18">
        <f>IF($B90="","",IFERROR(VLOOKUP($B90,'設備台帳'!$A$5:$T$204,7,FALSE),""))</f>
        <v/>
      </c>
      <c r="D90" s="18">
        <f>IF($B90="","",IFERROR(VLOOKUP($B90,'設備台帳'!$A$5:$T$204,2,FALSE),""))</f>
        <v/>
      </c>
      <c r="E90" s="18">
        <f>IF($B90="","",IFERROR(VLOOKUP($B90,'設備台帳'!$A$5:$T$204,3,FALSE),""))</f>
        <v/>
      </c>
      <c r="F90" s="18">
        <f>IF($B90="","",IFERROR(VLOOKUP($B90,'設備台帳'!$A$5:$T$204,5,FALSE),""))</f>
        <v/>
      </c>
      <c r="G90" s="6" t="n"/>
      <c r="H90" s="6" t="n"/>
      <c r="I90" s="6" t="n"/>
      <c r="J90" s="25" t="n"/>
      <c r="K90" s="6" t="n"/>
      <c r="L90" s="6" t="n"/>
      <c r="M90" s="6" t="n"/>
      <c r="N90" s="6" t="n"/>
      <c r="O90" s="19">
        <f>IF($A90="","",IF(OR($M90="完了",$M90="取消",$J90=""),0,MAX(0,TODAY()-$J90)))</f>
        <v/>
      </c>
      <c r="P90" s="6" t="n"/>
      <c r="Q90" s="6" t="n"/>
    </row>
    <row r="91" ht="20" customHeight="1">
      <c r="A91" s="6" t="n"/>
      <c r="B91" s="6" t="n"/>
      <c r="C91" s="18">
        <f>IF($B91="","",IFERROR(VLOOKUP($B91,'設備台帳'!$A$5:$T$204,7,FALSE),""))</f>
        <v/>
      </c>
      <c r="D91" s="18">
        <f>IF($B91="","",IFERROR(VLOOKUP($B91,'設備台帳'!$A$5:$T$204,2,FALSE),""))</f>
        <v/>
      </c>
      <c r="E91" s="18">
        <f>IF($B91="","",IFERROR(VLOOKUP($B91,'設備台帳'!$A$5:$T$204,3,FALSE),""))</f>
        <v/>
      </c>
      <c r="F91" s="18">
        <f>IF($B91="","",IFERROR(VLOOKUP($B91,'設備台帳'!$A$5:$T$204,5,FALSE),""))</f>
        <v/>
      </c>
      <c r="G91" s="6" t="n"/>
      <c r="H91" s="6" t="n"/>
      <c r="I91" s="6" t="n"/>
      <c r="J91" s="25" t="n"/>
      <c r="K91" s="6" t="n"/>
      <c r="L91" s="6" t="n"/>
      <c r="M91" s="6" t="n"/>
      <c r="N91" s="6" t="n"/>
      <c r="O91" s="19">
        <f>IF($A91="","",IF(OR($M91="完了",$M91="取消",$J91=""),0,MAX(0,TODAY()-$J91)))</f>
        <v/>
      </c>
      <c r="P91" s="6" t="n"/>
      <c r="Q91" s="6" t="n"/>
    </row>
    <row r="92" ht="20" customHeight="1">
      <c r="A92" s="6" t="n"/>
      <c r="B92" s="6" t="n"/>
      <c r="C92" s="18">
        <f>IF($B92="","",IFERROR(VLOOKUP($B92,'設備台帳'!$A$5:$T$204,7,FALSE),""))</f>
        <v/>
      </c>
      <c r="D92" s="18">
        <f>IF($B92="","",IFERROR(VLOOKUP($B92,'設備台帳'!$A$5:$T$204,2,FALSE),""))</f>
        <v/>
      </c>
      <c r="E92" s="18">
        <f>IF($B92="","",IFERROR(VLOOKUP($B92,'設備台帳'!$A$5:$T$204,3,FALSE),""))</f>
        <v/>
      </c>
      <c r="F92" s="18">
        <f>IF($B92="","",IFERROR(VLOOKUP($B92,'設備台帳'!$A$5:$T$204,5,FALSE),""))</f>
        <v/>
      </c>
      <c r="G92" s="6" t="n"/>
      <c r="H92" s="6" t="n"/>
      <c r="I92" s="6" t="n"/>
      <c r="J92" s="25" t="n"/>
      <c r="K92" s="6" t="n"/>
      <c r="L92" s="6" t="n"/>
      <c r="M92" s="6" t="n"/>
      <c r="N92" s="6" t="n"/>
      <c r="O92" s="19">
        <f>IF($A92="","",IF(OR($M92="完了",$M92="取消",$J92=""),0,MAX(0,TODAY()-$J92)))</f>
        <v/>
      </c>
      <c r="P92" s="6" t="n"/>
      <c r="Q92" s="6" t="n"/>
    </row>
    <row r="93" ht="20" customHeight="1">
      <c r="A93" s="6" t="n"/>
      <c r="B93" s="6" t="n"/>
      <c r="C93" s="18">
        <f>IF($B93="","",IFERROR(VLOOKUP($B93,'設備台帳'!$A$5:$T$204,7,FALSE),""))</f>
        <v/>
      </c>
      <c r="D93" s="18">
        <f>IF($B93="","",IFERROR(VLOOKUP($B93,'設備台帳'!$A$5:$T$204,2,FALSE),""))</f>
        <v/>
      </c>
      <c r="E93" s="18">
        <f>IF($B93="","",IFERROR(VLOOKUP($B93,'設備台帳'!$A$5:$T$204,3,FALSE),""))</f>
        <v/>
      </c>
      <c r="F93" s="18">
        <f>IF($B93="","",IFERROR(VLOOKUP($B93,'設備台帳'!$A$5:$T$204,5,FALSE),""))</f>
        <v/>
      </c>
      <c r="G93" s="6" t="n"/>
      <c r="H93" s="6" t="n"/>
      <c r="I93" s="6" t="n"/>
      <c r="J93" s="25" t="n"/>
      <c r="K93" s="6" t="n"/>
      <c r="L93" s="6" t="n"/>
      <c r="M93" s="6" t="n"/>
      <c r="N93" s="6" t="n"/>
      <c r="O93" s="19">
        <f>IF($A93="","",IF(OR($M93="完了",$M93="取消",$J93=""),0,MAX(0,TODAY()-$J93)))</f>
        <v/>
      </c>
      <c r="P93" s="6" t="n"/>
      <c r="Q93" s="6" t="n"/>
    </row>
    <row r="94" ht="20" customHeight="1">
      <c r="A94" s="6" t="n"/>
      <c r="B94" s="6" t="n"/>
      <c r="C94" s="18">
        <f>IF($B94="","",IFERROR(VLOOKUP($B94,'設備台帳'!$A$5:$T$204,7,FALSE),""))</f>
        <v/>
      </c>
      <c r="D94" s="18">
        <f>IF($B94="","",IFERROR(VLOOKUP($B94,'設備台帳'!$A$5:$T$204,2,FALSE),""))</f>
        <v/>
      </c>
      <c r="E94" s="18">
        <f>IF($B94="","",IFERROR(VLOOKUP($B94,'設備台帳'!$A$5:$T$204,3,FALSE),""))</f>
        <v/>
      </c>
      <c r="F94" s="18">
        <f>IF($B94="","",IFERROR(VLOOKUP($B94,'設備台帳'!$A$5:$T$204,5,FALSE),""))</f>
        <v/>
      </c>
      <c r="G94" s="6" t="n"/>
      <c r="H94" s="6" t="n"/>
      <c r="I94" s="6" t="n"/>
      <c r="J94" s="25" t="n"/>
      <c r="K94" s="6" t="n"/>
      <c r="L94" s="6" t="n"/>
      <c r="M94" s="6" t="n"/>
      <c r="N94" s="6" t="n"/>
      <c r="O94" s="19">
        <f>IF($A94="","",IF(OR($M94="完了",$M94="取消",$J94=""),0,MAX(0,TODAY()-$J94)))</f>
        <v/>
      </c>
      <c r="P94" s="6" t="n"/>
      <c r="Q94" s="6" t="n"/>
    </row>
    <row r="95" ht="20" customHeight="1">
      <c r="A95" s="6" t="n"/>
      <c r="B95" s="6" t="n"/>
      <c r="C95" s="18">
        <f>IF($B95="","",IFERROR(VLOOKUP($B95,'設備台帳'!$A$5:$T$204,7,FALSE),""))</f>
        <v/>
      </c>
      <c r="D95" s="18">
        <f>IF($B95="","",IFERROR(VLOOKUP($B95,'設備台帳'!$A$5:$T$204,2,FALSE),""))</f>
        <v/>
      </c>
      <c r="E95" s="18">
        <f>IF($B95="","",IFERROR(VLOOKUP($B95,'設備台帳'!$A$5:$T$204,3,FALSE),""))</f>
        <v/>
      </c>
      <c r="F95" s="18">
        <f>IF($B95="","",IFERROR(VLOOKUP($B95,'設備台帳'!$A$5:$T$204,5,FALSE),""))</f>
        <v/>
      </c>
      <c r="G95" s="6" t="n"/>
      <c r="H95" s="6" t="n"/>
      <c r="I95" s="6" t="n"/>
      <c r="J95" s="25" t="n"/>
      <c r="K95" s="6" t="n"/>
      <c r="L95" s="6" t="n"/>
      <c r="M95" s="6" t="n"/>
      <c r="N95" s="6" t="n"/>
      <c r="O95" s="19">
        <f>IF($A95="","",IF(OR($M95="完了",$M95="取消",$J95=""),0,MAX(0,TODAY()-$J95)))</f>
        <v/>
      </c>
      <c r="P95" s="6" t="n"/>
      <c r="Q95" s="6" t="n"/>
    </row>
    <row r="96" ht="20" customHeight="1">
      <c r="A96" s="6" t="n"/>
      <c r="B96" s="6" t="n"/>
      <c r="C96" s="18">
        <f>IF($B96="","",IFERROR(VLOOKUP($B96,'設備台帳'!$A$5:$T$204,7,FALSE),""))</f>
        <v/>
      </c>
      <c r="D96" s="18">
        <f>IF($B96="","",IFERROR(VLOOKUP($B96,'設備台帳'!$A$5:$T$204,2,FALSE),""))</f>
        <v/>
      </c>
      <c r="E96" s="18">
        <f>IF($B96="","",IFERROR(VLOOKUP($B96,'設備台帳'!$A$5:$T$204,3,FALSE),""))</f>
        <v/>
      </c>
      <c r="F96" s="18">
        <f>IF($B96="","",IFERROR(VLOOKUP($B96,'設備台帳'!$A$5:$T$204,5,FALSE),""))</f>
        <v/>
      </c>
      <c r="G96" s="6" t="n"/>
      <c r="H96" s="6" t="n"/>
      <c r="I96" s="6" t="n"/>
      <c r="J96" s="25" t="n"/>
      <c r="K96" s="6" t="n"/>
      <c r="L96" s="6" t="n"/>
      <c r="M96" s="6" t="n"/>
      <c r="N96" s="6" t="n"/>
      <c r="O96" s="19">
        <f>IF($A96="","",IF(OR($M96="完了",$M96="取消",$J96=""),0,MAX(0,TODAY()-$J96)))</f>
        <v/>
      </c>
      <c r="P96" s="6" t="n"/>
      <c r="Q96" s="6" t="n"/>
    </row>
    <row r="97" ht="20" customHeight="1">
      <c r="A97" s="6" t="n"/>
      <c r="B97" s="6" t="n"/>
      <c r="C97" s="18">
        <f>IF($B97="","",IFERROR(VLOOKUP($B97,'設備台帳'!$A$5:$T$204,7,FALSE),""))</f>
        <v/>
      </c>
      <c r="D97" s="18">
        <f>IF($B97="","",IFERROR(VLOOKUP($B97,'設備台帳'!$A$5:$T$204,2,FALSE),""))</f>
        <v/>
      </c>
      <c r="E97" s="18">
        <f>IF($B97="","",IFERROR(VLOOKUP($B97,'設備台帳'!$A$5:$T$204,3,FALSE),""))</f>
        <v/>
      </c>
      <c r="F97" s="18">
        <f>IF($B97="","",IFERROR(VLOOKUP($B97,'設備台帳'!$A$5:$T$204,5,FALSE),""))</f>
        <v/>
      </c>
      <c r="G97" s="6" t="n"/>
      <c r="H97" s="6" t="n"/>
      <c r="I97" s="6" t="n"/>
      <c r="J97" s="25" t="n"/>
      <c r="K97" s="6" t="n"/>
      <c r="L97" s="6" t="n"/>
      <c r="M97" s="6" t="n"/>
      <c r="N97" s="6" t="n"/>
      <c r="O97" s="19">
        <f>IF($A97="","",IF(OR($M97="完了",$M97="取消",$J97=""),0,MAX(0,TODAY()-$J97)))</f>
        <v/>
      </c>
      <c r="P97" s="6" t="n"/>
      <c r="Q97" s="6" t="n"/>
    </row>
    <row r="98" ht="20" customHeight="1">
      <c r="A98" s="6" t="n"/>
      <c r="B98" s="6" t="n"/>
      <c r="C98" s="18">
        <f>IF($B98="","",IFERROR(VLOOKUP($B98,'設備台帳'!$A$5:$T$204,7,FALSE),""))</f>
        <v/>
      </c>
      <c r="D98" s="18">
        <f>IF($B98="","",IFERROR(VLOOKUP($B98,'設備台帳'!$A$5:$T$204,2,FALSE),""))</f>
        <v/>
      </c>
      <c r="E98" s="18">
        <f>IF($B98="","",IFERROR(VLOOKUP($B98,'設備台帳'!$A$5:$T$204,3,FALSE),""))</f>
        <v/>
      </c>
      <c r="F98" s="18">
        <f>IF($B98="","",IFERROR(VLOOKUP($B98,'設備台帳'!$A$5:$T$204,5,FALSE),""))</f>
        <v/>
      </c>
      <c r="G98" s="6" t="n"/>
      <c r="H98" s="6" t="n"/>
      <c r="I98" s="6" t="n"/>
      <c r="J98" s="25" t="n"/>
      <c r="K98" s="6" t="n"/>
      <c r="L98" s="6" t="n"/>
      <c r="M98" s="6" t="n"/>
      <c r="N98" s="6" t="n"/>
      <c r="O98" s="19">
        <f>IF($A98="","",IF(OR($M98="完了",$M98="取消",$J98=""),0,MAX(0,TODAY()-$J98)))</f>
        <v/>
      </c>
      <c r="P98" s="6" t="n"/>
      <c r="Q98" s="6" t="n"/>
    </row>
    <row r="99" ht="20" customHeight="1">
      <c r="A99" s="6" t="n"/>
      <c r="B99" s="6" t="n"/>
      <c r="C99" s="18">
        <f>IF($B99="","",IFERROR(VLOOKUP($B99,'設備台帳'!$A$5:$T$204,7,FALSE),""))</f>
        <v/>
      </c>
      <c r="D99" s="18">
        <f>IF($B99="","",IFERROR(VLOOKUP($B99,'設備台帳'!$A$5:$T$204,2,FALSE),""))</f>
        <v/>
      </c>
      <c r="E99" s="18">
        <f>IF($B99="","",IFERROR(VLOOKUP($B99,'設備台帳'!$A$5:$T$204,3,FALSE),""))</f>
        <v/>
      </c>
      <c r="F99" s="18">
        <f>IF($B99="","",IFERROR(VLOOKUP($B99,'設備台帳'!$A$5:$T$204,5,FALSE),""))</f>
        <v/>
      </c>
      <c r="G99" s="6" t="n"/>
      <c r="H99" s="6" t="n"/>
      <c r="I99" s="6" t="n"/>
      <c r="J99" s="25" t="n"/>
      <c r="K99" s="6" t="n"/>
      <c r="L99" s="6" t="n"/>
      <c r="M99" s="6" t="n"/>
      <c r="N99" s="6" t="n"/>
      <c r="O99" s="19">
        <f>IF($A99="","",IF(OR($M99="完了",$M99="取消",$J99=""),0,MAX(0,TODAY()-$J99)))</f>
        <v/>
      </c>
      <c r="P99" s="6" t="n"/>
      <c r="Q99" s="6" t="n"/>
    </row>
    <row r="100" ht="20" customHeight="1">
      <c r="A100" s="6" t="n"/>
      <c r="B100" s="6" t="n"/>
      <c r="C100" s="18">
        <f>IF($B100="","",IFERROR(VLOOKUP($B100,'設備台帳'!$A$5:$T$204,7,FALSE),""))</f>
        <v/>
      </c>
      <c r="D100" s="18">
        <f>IF($B100="","",IFERROR(VLOOKUP($B100,'設備台帳'!$A$5:$T$204,2,FALSE),""))</f>
        <v/>
      </c>
      <c r="E100" s="18">
        <f>IF($B100="","",IFERROR(VLOOKUP($B100,'設備台帳'!$A$5:$T$204,3,FALSE),""))</f>
        <v/>
      </c>
      <c r="F100" s="18">
        <f>IF($B100="","",IFERROR(VLOOKUP($B100,'設備台帳'!$A$5:$T$204,5,FALSE),""))</f>
        <v/>
      </c>
      <c r="G100" s="6" t="n"/>
      <c r="H100" s="6" t="n"/>
      <c r="I100" s="6" t="n"/>
      <c r="J100" s="25" t="n"/>
      <c r="K100" s="6" t="n"/>
      <c r="L100" s="6" t="n"/>
      <c r="M100" s="6" t="n"/>
      <c r="N100" s="6" t="n"/>
      <c r="O100" s="19">
        <f>IF($A100="","",IF(OR($M100="完了",$M100="取消",$J100=""),0,MAX(0,TODAY()-$J100)))</f>
        <v/>
      </c>
      <c r="P100" s="6" t="n"/>
      <c r="Q100" s="6" t="n"/>
    </row>
    <row r="101" ht="20" customHeight="1">
      <c r="A101" s="6" t="n"/>
      <c r="B101" s="6" t="n"/>
      <c r="C101" s="18">
        <f>IF($B101="","",IFERROR(VLOOKUP($B101,'設備台帳'!$A$5:$T$204,7,FALSE),""))</f>
        <v/>
      </c>
      <c r="D101" s="18">
        <f>IF($B101="","",IFERROR(VLOOKUP($B101,'設備台帳'!$A$5:$T$204,2,FALSE),""))</f>
        <v/>
      </c>
      <c r="E101" s="18">
        <f>IF($B101="","",IFERROR(VLOOKUP($B101,'設備台帳'!$A$5:$T$204,3,FALSE),""))</f>
        <v/>
      </c>
      <c r="F101" s="18">
        <f>IF($B101="","",IFERROR(VLOOKUP($B101,'設備台帳'!$A$5:$T$204,5,FALSE),""))</f>
        <v/>
      </c>
      <c r="G101" s="6" t="n"/>
      <c r="H101" s="6" t="n"/>
      <c r="I101" s="6" t="n"/>
      <c r="J101" s="25" t="n"/>
      <c r="K101" s="6" t="n"/>
      <c r="L101" s="6" t="n"/>
      <c r="M101" s="6" t="n"/>
      <c r="N101" s="6" t="n"/>
      <c r="O101" s="19">
        <f>IF($A101="","",IF(OR($M101="完了",$M101="取消",$J101=""),0,MAX(0,TODAY()-$J101)))</f>
        <v/>
      </c>
      <c r="P101" s="6" t="n"/>
      <c r="Q101" s="6" t="n"/>
    </row>
    <row r="102" ht="20" customHeight="1">
      <c r="A102" s="6" t="n"/>
      <c r="B102" s="6" t="n"/>
      <c r="C102" s="18">
        <f>IF($B102="","",IFERROR(VLOOKUP($B102,'設備台帳'!$A$5:$T$204,7,FALSE),""))</f>
        <v/>
      </c>
      <c r="D102" s="18">
        <f>IF($B102="","",IFERROR(VLOOKUP($B102,'設備台帳'!$A$5:$T$204,2,FALSE),""))</f>
        <v/>
      </c>
      <c r="E102" s="18">
        <f>IF($B102="","",IFERROR(VLOOKUP($B102,'設備台帳'!$A$5:$T$204,3,FALSE),""))</f>
        <v/>
      </c>
      <c r="F102" s="18">
        <f>IF($B102="","",IFERROR(VLOOKUP($B102,'設備台帳'!$A$5:$T$204,5,FALSE),""))</f>
        <v/>
      </c>
      <c r="G102" s="6" t="n"/>
      <c r="H102" s="6" t="n"/>
      <c r="I102" s="6" t="n"/>
      <c r="J102" s="25" t="n"/>
      <c r="K102" s="6" t="n"/>
      <c r="L102" s="6" t="n"/>
      <c r="M102" s="6" t="n"/>
      <c r="N102" s="6" t="n"/>
      <c r="O102" s="19">
        <f>IF($A102="","",IF(OR($M102="完了",$M102="取消",$J102=""),0,MAX(0,TODAY()-$J102)))</f>
        <v/>
      </c>
      <c r="P102" s="6" t="n"/>
      <c r="Q102" s="6" t="n"/>
    </row>
    <row r="103" ht="20" customHeight="1">
      <c r="A103" s="6" t="n"/>
      <c r="B103" s="6" t="n"/>
      <c r="C103" s="18">
        <f>IF($B103="","",IFERROR(VLOOKUP($B103,'設備台帳'!$A$5:$T$204,7,FALSE),""))</f>
        <v/>
      </c>
      <c r="D103" s="18">
        <f>IF($B103="","",IFERROR(VLOOKUP($B103,'設備台帳'!$A$5:$T$204,2,FALSE),""))</f>
        <v/>
      </c>
      <c r="E103" s="18">
        <f>IF($B103="","",IFERROR(VLOOKUP($B103,'設備台帳'!$A$5:$T$204,3,FALSE),""))</f>
        <v/>
      </c>
      <c r="F103" s="18">
        <f>IF($B103="","",IFERROR(VLOOKUP($B103,'設備台帳'!$A$5:$T$204,5,FALSE),""))</f>
        <v/>
      </c>
      <c r="G103" s="6" t="n"/>
      <c r="H103" s="6" t="n"/>
      <c r="I103" s="6" t="n"/>
      <c r="J103" s="25" t="n"/>
      <c r="K103" s="6" t="n"/>
      <c r="L103" s="6" t="n"/>
      <c r="M103" s="6" t="n"/>
      <c r="N103" s="6" t="n"/>
      <c r="O103" s="19">
        <f>IF($A103="","",IF(OR($M103="完了",$M103="取消",$J103=""),0,MAX(0,TODAY()-$J103)))</f>
        <v/>
      </c>
      <c r="P103" s="6" t="n"/>
      <c r="Q103" s="6" t="n"/>
    </row>
    <row r="104" ht="20" customHeight="1">
      <c r="A104" s="6" t="n"/>
      <c r="B104" s="6" t="n"/>
      <c r="C104" s="18">
        <f>IF($B104="","",IFERROR(VLOOKUP($B104,'設備台帳'!$A$5:$T$204,7,FALSE),""))</f>
        <v/>
      </c>
      <c r="D104" s="18">
        <f>IF($B104="","",IFERROR(VLOOKUP($B104,'設備台帳'!$A$5:$T$204,2,FALSE),""))</f>
        <v/>
      </c>
      <c r="E104" s="18">
        <f>IF($B104="","",IFERROR(VLOOKUP($B104,'設備台帳'!$A$5:$T$204,3,FALSE),""))</f>
        <v/>
      </c>
      <c r="F104" s="18">
        <f>IF($B104="","",IFERROR(VLOOKUP($B104,'設備台帳'!$A$5:$T$204,5,FALSE),""))</f>
        <v/>
      </c>
      <c r="G104" s="6" t="n"/>
      <c r="H104" s="6" t="n"/>
      <c r="I104" s="6" t="n"/>
      <c r="J104" s="25" t="n"/>
      <c r="K104" s="6" t="n"/>
      <c r="L104" s="6" t="n"/>
      <c r="M104" s="6" t="n"/>
      <c r="N104" s="6" t="n"/>
      <c r="O104" s="19">
        <f>IF($A104="","",IF(OR($M104="完了",$M104="取消",$J104=""),0,MAX(0,TODAY()-$J104)))</f>
        <v/>
      </c>
      <c r="P104" s="6" t="n"/>
      <c r="Q104" s="6" t="n"/>
    </row>
    <row r="105" ht="20" customHeight="1">
      <c r="A105" s="6" t="n"/>
      <c r="B105" s="6" t="n"/>
      <c r="C105" s="18">
        <f>IF($B105="","",IFERROR(VLOOKUP($B105,'設備台帳'!$A$5:$T$204,7,FALSE),""))</f>
        <v/>
      </c>
      <c r="D105" s="18">
        <f>IF($B105="","",IFERROR(VLOOKUP($B105,'設備台帳'!$A$5:$T$204,2,FALSE),""))</f>
        <v/>
      </c>
      <c r="E105" s="18">
        <f>IF($B105="","",IFERROR(VLOOKUP($B105,'設備台帳'!$A$5:$T$204,3,FALSE),""))</f>
        <v/>
      </c>
      <c r="F105" s="18">
        <f>IF($B105="","",IFERROR(VLOOKUP($B105,'設備台帳'!$A$5:$T$204,5,FALSE),""))</f>
        <v/>
      </c>
      <c r="G105" s="6" t="n"/>
      <c r="H105" s="6" t="n"/>
      <c r="I105" s="6" t="n"/>
      <c r="J105" s="25" t="n"/>
      <c r="K105" s="6" t="n"/>
      <c r="L105" s="6" t="n"/>
      <c r="M105" s="6" t="n"/>
      <c r="N105" s="6" t="n"/>
      <c r="O105" s="19">
        <f>IF($A105="","",IF(OR($M105="完了",$M105="取消",$J105=""),0,MAX(0,TODAY()-$J105)))</f>
        <v/>
      </c>
      <c r="P105" s="6" t="n"/>
      <c r="Q105" s="6" t="n"/>
    </row>
    <row r="106" ht="20" customHeight="1">
      <c r="A106" s="6" t="n"/>
      <c r="B106" s="6" t="n"/>
      <c r="C106" s="18">
        <f>IF($B106="","",IFERROR(VLOOKUP($B106,'設備台帳'!$A$5:$T$204,7,FALSE),""))</f>
        <v/>
      </c>
      <c r="D106" s="18">
        <f>IF($B106="","",IFERROR(VLOOKUP($B106,'設備台帳'!$A$5:$T$204,2,FALSE),""))</f>
        <v/>
      </c>
      <c r="E106" s="18">
        <f>IF($B106="","",IFERROR(VLOOKUP($B106,'設備台帳'!$A$5:$T$204,3,FALSE),""))</f>
        <v/>
      </c>
      <c r="F106" s="18">
        <f>IF($B106="","",IFERROR(VLOOKUP($B106,'設備台帳'!$A$5:$T$204,5,FALSE),""))</f>
        <v/>
      </c>
      <c r="G106" s="6" t="n"/>
      <c r="H106" s="6" t="n"/>
      <c r="I106" s="6" t="n"/>
      <c r="J106" s="25" t="n"/>
      <c r="K106" s="6" t="n"/>
      <c r="L106" s="6" t="n"/>
      <c r="M106" s="6" t="n"/>
      <c r="N106" s="6" t="n"/>
      <c r="O106" s="19">
        <f>IF($A106="","",IF(OR($M106="完了",$M106="取消",$J106=""),0,MAX(0,TODAY()-$J106)))</f>
        <v/>
      </c>
      <c r="P106" s="6" t="n"/>
      <c r="Q106" s="6" t="n"/>
    </row>
    <row r="107" ht="20" customHeight="1">
      <c r="A107" s="6" t="n"/>
      <c r="B107" s="6" t="n"/>
      <c r="C107" s="18">
        <f>IF($B107="","",IFERROR(VLOOKUP($B107,'設備台帳'!$A$5:$T$204,7,FALSE),""))</f>
        <v/>
      </c>
      <c r="D107" s="18">
        <f>IF($B107="","",IFERROR(VLOOKUP($B107,'設備台帳'!$A$5:$T$204,2,FALSE),""))</f>
        <v/>
      </c>
      <c r="E107" s="18">
        <f>IF($B107="","",IFERROR(VLOOKUP($B107,'設備台帳'!$A$5:$T$204,3,FALSE),""))</f>
        <v/>
      </c>
      <c r="F107" s="18">
        <f>IF($B107="","",IFERROR(VLOOKUP($B107,'設備台帳'!$A$5:$T$204,5,FALSE),""))</f>
        <v/>
      </c>
      <c r="G107" s="6" t="n"/>
      <c r="H107" s="6" t="n"/>
      <c r="I107" s="6" t="n"/>
      <c r="J107" s="25" t="n"/>
      <c r="K107" s="6" t="n"/>
      <c r="L107" s="6" t="n"/>
      <c r="M107" s="6" t="n"/>
      <c r="N107" s="6" t="n"/>
      <c r="O107" s="19">
        <f>IF($A107="","",IF(OR($M107="完了",$M107="取消",$J107=""),0,MAX(0,TODAY()-$J107)))</f>
        <v/>
      </c>
      <c r="P107" s="6" t="n"/>
      <c r="Q107" s="6" t="n"/>
    </row>
    <row r="108" ht="20" customHeight="1">
      <c r="A108" s="6" t="n"/>
      <c r="B108" s="6" t="n"/>
      <c r="C108" s="18">
        <f>IF($B108="","",IFERROR(VLOOKUP($B108,'設備台帳'!$A$5:$T$204,7,FALSE),""))</f>
        <v/>
      </c>
      <c r="D108" s="18">
        <f>IF($B108="","",IFERROR(VLOOKUP($B108,'設備台帳'!$A$5:$T$204,2,FALSE),""))</f>
        <v/>
      </c>
      <c r="E108" s="18">
        <f>IF($B108="","",IFERROR(VLOOKUP($B108,'設備台帳'!$A$5:$T$204,3,FALSE),""))</f>
        <v/>
      </c>
      <c r="F108" s="18">
        <f>IF($B108="","",IFERROR(VLOOKUP($B108,'設備台帳'!$A$5:$T$204,5,FALSE),""))</f>
        <v/>
      </c>
      <c r="G108" s="6" t="n"/>
      <c r="H108" s="6" t="n"/>
      <c r="I108" s="6" t="n"/>
      <c r="J108" s="25" t="n"/>
      <c r="K108" s="6" t="n"/>
      <c r="L108" s="6" t="n"/>
      <c r="M108" s="6" t="n"/>
      <c r="N108" s="6" t="n"/>
      <c r="O108" s="19">
        <f>IF($A108="","",IF(OR($M108="完了",$M108="取消",$J108=""),0,MAX(0,TODAY()-$J108)))</f>
        <v/>
      </c>
      <c r="P108" s="6" t="n"/>
      <c r="Q108" s="6" t="n"/>
    </row>
    <row r="109" ht="20" customHeight="1">
      <c r="A109" s="6" t="n"/>
      <c r="B109" s="6" t="n"/>
      <c r="C109" s="18">
        <f>IF($B109="","",IFERROR(VLOOKUP($B109,'設備台帳'!$A$5:$T$204,7,FALSE),""))</f>
        <v/>
      </c>
      <c r="D109" s="18">
        <f>IF($B109="","",IFERROR(VLOOKUP($B109,'設備台帳'!$A$5:$T$204,2,FALSE),""))</f>
        <v/>
      </c>
      <c r="E109" s="18">
        <f>IF($B109="","",IFERROR(VLOOKUP($B109,'設備台帳'!$A$5:$T$204,3,FALSE),""))</f>
        <v/>
      </c>
      <c r="F109" s="18">
        <f>IF($B109="","",IFERROR(VLOOKUP($B109,'設備台帳'!$A$5:$T$204,5,FALSE),""))</f>
        <v/>
      </c>
      <c r="G109" s="6" t="n"/>
      <c r="H109" s="6" t="n"/>
      <c r="I109" s="6" t="n"/>
      <c r="J109" s="25" t="n"/>
      <c r="K109" s="6" t="n"/>
      <c r="L109" s="6" t="n"/>
      <c r="M109" s="6" t="n"/>
      <c r="N109" s="6" t="n"/>
      <c r="O109" s="19">
        <f>IF($A109="","",IF(OR($M109="完了",$M109="取消",$J109=""),0,MAX(0,TODAY()-$J109)))</f>
        <v/>
      </c>
      <c r="P109" s="6" t="n"/>
      <c r="Q109" s="6" t="n"/>
    </row>
    <row r="110" ht="20" customHeight="1">
      <c r="A110" s="6" t="n"/>
      <c r="B110" s="6" t="n"/>
      <c r="C110" s="18">
        <f>IF($B110="","",IFERROR(VLOOKUP($B110,'設備台帳'!$A$5:$T$204,7,FALSE),""))</f>
        <v/>
      </c>
      <c r="D110" s="18">
        <f>IF($B110="","",IFERROR(VLOOKUP($B110,'設備台帳'!$A$5:$T$204,2,FALSE),""))</f>
        <v/>
      </c>
      <c r="E110" s="18">
        <f>IF($B110="","",IFERROR(VLOOKUP($B110,'設備台帳'!$A$5:$T$204,3,FALSE),""))</f>
        <v/>
      </c>
      <c r="F110" s="18">
        <f>IF($B110="","",IFERROR(VLOOKUP($B110,'設備台帳'!$A$5:$T$204,5,FALSE),""))</f>
        <v/>
      </c>
      <c r="G110" s="6" t="n"/>
      <c r="H110" s="6" t="n"/>
      <c r="I110" s="6" t="n"/>
      <c r="J110" s="25" t="n"/>
      <c r="K110" s="6" t="n"/>
      <c r="L110" s="6" t="n"/>
      <c r="M110" s="6" t="n"/>
      <c r="N110" s="6" t="n"/>
      <c r="O110" s="19">
        <f>IF($A110="","",IF(OR($M110="完了",$M110="取消",$J110=""),0,MAX(0,TODAY()-$J110)))</f>
        <v/>
      </c>
      <c r="P110" s="6" t="n"/>
      <c r="Q110" s="6" t="n"/>
    </row>
    <row r="111" ht="20" customHeight="1">
      <c r="A111" s="6" t="n"/>
      <c r="B111" s="6" t="n"/>
      <c r="C111" s="18">
        <f>IF($B111="","",IFERROR(VLOOKUP($B111,'設備台帳'!$A$5:$T$204,7,FALSE),""))</f>
        <v/>
      </c>
      <c r="D111" s="18">
        <f>IF($B111="","",IFERROR(VLOOKUP($B111,'設備台帳'!$A$5:$T$204,2,FALSE),""))</f>
        <v/>
      </c>
      <c r="E111" s="18">
        <f>IF($B111="","",IFERROR(VLOOKUP($B111,'設備台帳'!$A$5:$T$204,3,FALSE),""))</f>
        <v/>
      </c>
      <c r="F111" s="18">
        <f>IF($B111="","",IFERROR(VLOOKUP($B111,'設備台帳'!$A$5:$T$204,5,FALSE),""))</f>
        <v/>
      </c>
      <c r="G111" s="6" t="n"/>
      <c r="H111" s="6" t="n"/>
      <c r="I111" s="6" t="n"/>
      <c r="J111" s="25" t="n"/>
      <c r="K111" s="6" t="n"/>
      <c r="L111" s="6" t="n"/>
      <c r="M111" s="6" t="n"/>
      <c r="N111" s="6" t="n"/>
      <c r="O111" s="19">
        <f>IF($A111="","",IF(OR($M111="完了",$M111="取消",$J111=""),0,MAX(0,TODAY()-$J111)))</f>
        <v/>
      </c>
      <c r="P111" s="6" t="n"/>
      <c r="Q111" s="6" t="n"/>
    </row>
    <row r="112" ht="20" customHeight="1">
      <c r="A112" s="6" t="n"/>
      <c r="B112" s="6" t="n"/>
      <c r="C112" s="18">
        <f>IF($B112="","",IFERROR(VLOOKUP($B112,'設備台帳'!$A$5:$T$204,7,FALSE),""))</f>
        <v/>
      </c>
      <c r="D112" s="18">
        <f>IF($B112="","",IFERROR(VLOOKUP($B112,'設備台帳'!$A$5:$T$204,2,FALSE),""))</f>
        <v/>
      </c>
      <c r="E112" s="18">
        <f>IF($B112="","",IFERROR(VLOOKUP($B112,'設備台帳'!$A$5:$T$204,3,FALSE),""))</f>
        <v/>
      </c>
      <c r="F112" s="18">
        <f>IF($B112="","",IFERROR(VLOOKUP($B112,'設備台帳'!$A$5:$T$204,5,FALSE),""))</f>
        <v/>
      </c>
      <c r="G112" s="6" t="n"/>
      <c r="H112" s="6" t="n"/>
      <c r="I112" s="6" t="n"/>
      <c r="J112" s="25" t="n"/>
      <c r="K112" s="6" t="n"/>
      <c r="L112" s="6" t="n"/>
      <c r="M112" s="6" t="n"/>
      <c r="N112" s="6" t="n"/>
      <c r="O112" s="19">
        <f>IF($A112="","",IF(OR($M112="完了",$M112="取消",$J112=""),0,MAX(0,TODAY()-$J112)))</f>
        <v/>
      </c>
      <c r="P112" s="6" t="n"/>
      <c r="Q112" s="6" t="n"/>
    </row>
    <row r="113" ht="20" customHeight="1">
      <c r="A113" s="6" t="n"/>
      <c r="B113" s="6" t="n"/>
      <c r="C113" s="18">
        <f>IF($B113="","",IFERROR(VLOOKUP($B113,'設備台帳'!$A$5:$T$204,7,FALSE),""))</f>
        <v/>
      </c>
      <c r="D113" s="18">
        <f>IF($B113="","",IFERROR(VLOOKUP($B113,'設備台帳'!$A$5:$T$204,2,FALSE),""))</f>
        <v/>
      </c>
      <c r="E113" s="18">
        <f>IF($B113="","",IFERROR(VLOOKUP($B113,'設備台帳'!$A$5:$T$204,3,FALSE),""))</f>
        <v/>
      </c>
      <c r="F113" s="18">
        <f>IF($B113="","",IFERROR(VLOOKUP($B113,'設備台帳'!$A$5:$T$204,5,FALSE),""))</f>
        <v/>
      </c>
      <c r="G113" s="6" t="n"/>
      <c r="H113" s="6" t="n"/>
      <c r="I113" s="6" t="n"/>
      <c r="J113" s="25" t="n"/>
      <c r="K113" s="6" t="n"/>
      <c r="L113" s="6" t="n"/>
      <c r="M113" s="6" t="n"/>
      <c r="N113" s="6" t="n"/>
      <c r="O113" s="19">
        <f>IF($A113="","",IF(OR($M113="完了",$M113="取消",$J113=""),0,MAX(0,TODAY()-$J113)))</f>
        <v/>
      </c>
      <c r="P113" s="6" t="n"/>
      <c r="Q113" s="6" t="n"/>
    </row>
    <row r="114" ht="20" customHeight="1">
      <c r="A114" s="6" t="n"/>
      <c r="B114" s="6" t="n"/>
      <c r="C114" s="18">
        <f>IF($B114="","",IFERROR(VLOOKUP($B114,'設備台帳'!$A$5:$T$204,7,FALSE),""))</f>
        <v/>
      </c>
      <c r="D114" s="18">
        <f>IF($B114="","",IFERROR(VLOOKUP($B114,'設備台帳'!$A$5:$T$204,2,FALSE),""))</f>
        <v/>
      </c>
      <c r="E114" s="18">
        <f>IF($B114="","",IFERROR(VLOOKUP($B114,'設備台帳'!$A$5:$T$204,3,FALSE),""))</f>
        <v/>
      </c>
      <c r="F114" s="18">
        <f>IF($B114="","",IFERROR(VLOOKUP($B114,'設備台帳'!$A$5:$T$204,5,FALSE),""))</f>
        <v/>
      </c>
      <c r="G114" s="6" t="n"/>
      <c r="H114" s="6" t="n"/>
      <c r="I114" s="6" t="n"/>
      <c r="J114" s="25" t="n"/>
      <c r="K114" s="6" t="n"/>
      <c r="L114" s="6" t="n"/>
      <c r="M114" s="6" t="n"/>
      <c r="N114" s="6" t="n"/>
      <c r="O114" s="19">
        <f>IF($A114="","",IF(OR($M114="完了",$M114="取消",$J114=""),0,MAX(0,TODAY()-$J114)))</f>
        <v/>
      </c>
      <c r="P114" s="6" t="n"/>
      <c r="Q114" s="6" t="n"/>
    </row>
    <row r="115" ht="20" customHeight="1">
      <c r="A115" s="6" t="n"/>
      <c r="B115" s="6" t="n"/>
      <c r="C115" s="18">
        <f>IF($B115="","",IFERROR(VLOOKUP($B115,'設備台帳'!$A$5:$T$204,7,FALSE),""))</f>
        <v/>
      </c>
      <c r="D115" s="18">
        <f>IF($B115="","",IFERROR(VLOOKUP($B115,'設備台帳'!$A$5:$T$204,2,FALSE),""))</f>
        <v/>
      </c>
      <c r="E115" s="18">
        <f>IF($B115="","",IFERROR(VLOOKUP($B115,'設備台帳'!$A$5:$T$204,3,FALSE),""))</f>
        <v/>
      </c>
      <c r="F115" s="18">
        <f>IF($B115="","",IFERROR(VLOOKUP($B115,'設備台帳'!$A$5:$T$204,5,FALSE),""))</f>
        <v/>
      </c>
      <c r="G115" s="6" t="n"/>
      <c r="H115" s="6" t="n"/>
      <c r="I115" s="6" t="n"/>
      <c r="J115" s="25" t="n"/>
      <c r="K115" s="6" t="n"/>
      <c r="L115" s="6" t="n"/>
      <c r="M115" s="6" t="n"/>
      <c r="N115" s="6" t="n"/>
      <c r="O115" s="19">
        <f>IF($A115="","",IF(OR($M115="完了",$M115="取消",$J115=""),0,MAX(0,TODAY()-$J115)))</f>
        <v/>
      </c>
      <c r="P115" s="6" t="n"/>
      <c r="Q115" s="6" t="n"/>
    </row>
    <row r="116" ht="20" customHeight="1">
      <c r="A116" s="6" t="n"/>
      <c r="B116" s="6" t="n"/>
      <c r="C116" s="18">
        <f>IF($B116="","",IFERROR(VLOOKUP($B116,'設備台帳'!$A$5:$T$204,7,FALSE),""))</f>
        <v/>
      </c>
      <c r="D116" s="18">
        <f>IF($B116="","",IFERROR(VLOOKUP($B116,'設備台帳'!$A$5:$T$204,2,FALSE),""))</f>
        <v/>
      </c>
      <c r="E116" s="18">
        <f>IF($B116="","",IFERROR(VLOOKUP($B116,'設備台帳'!$A$5:$T$204,3,FALSE),""))</f>
        <v/>
      </c>
      <c r="F116" s="18">
        <f>IF($B116="","",IFERROR(VLOOKUP($B116,'設備台帳'!$A$5:$T$204,5,FALSE),""))</f>
        <v/>
      </c>
      <c r="G116" s="6" t="n"/>
      <c r="H116" s="6" t="n"/>
      <c r="I116" s="6" t="n"/>
      <c r="J116" s="25" t="n"/>
      <c r="K116" s="6" t="n"/>
      <c r="L116" s="6" t="n"/>
      <c r="M116" s="6" t="n"/>
      <c r="N116" s="6" t="n"/>
      <c r="O116" s="19">
        <f>IF($A116="","",IF(OR($M116="完了",$M116="取消",$J116=""),0,MAX(0,TODAY()-$J116)))</f>
        <v/>
      </c>
      <c r="P116" s="6" t="n"/>
      <c r="Q116" s="6" t="n"/>
    </row>
    <row r="117" ht="20" customHeight="1">
      <c r="A117" s="6" t="n"/>
      <c r="B117" s="6" t="n"/>
      <c r="C117" s="18">
        <f>IF($B117="","",IFERROR(VLOOKUP($B117,'設備台帳'!$A$5:$T$204,7,FALSE),""))</f>
        <v/>
      </c>
      <c r="D117" s="18">
        <f>IF($B117="","",IFERROR(VLOOKUP($B117,'設備台帳'!$A$5:$T$204,2,FALSE),""))</f>
        <v/>
      </c>
      <c r="E117" s="18">
        <f>IF($B117="","",IFERROR(VLOOKUP($B117,'設備台帳'!$A$5:$T$204,3,FALSE),""))</f>
        <v/>
      </c>
      <c r="F117" s="18">
        <f>IF($B117="","",IFERROR(VLOOKUP($B117,'設備台帳'!$A$5:$T$204,5,FALSE),""))</f>
        <v/>
      </c>
      <c r="G117" s="6" t="n"/>
      <c r="H117" s="6" t="n"/>
      <c r="I117" s="6" t="n"/>
      <c r="J117" s="25" t="n"/>
      <c r="K117" s="6" t="n"/>
      <c r="L117" s="6" t="n"/>
      <c r="M117" s="6" t="n"/>
      <c r="N117" s="6" t="n"/>
      <c r="O117" s="19">
        <f>IF($A117="","",IF(OR($M117="完了",$M117="取消",$J117=""),0,MAX(0,TODAY()-$J117)))</f>
        <v/>
      </c>
      <c r="P117" s="6" t="n"/>
      <c r="Q117" s="6" t="n"/>
    </row>
    <row r="118" ht="20" customHeight="1">
      <c r="A118" s="6" t="n"/>
      <c r="B118" s="6" t="n"/>
      <c r="C118" s="18">
        <f>IF($B118="","",IFERROR(VLOOKUP($B118,'設備台帳'!$A$5:$T$204,7,FALSE),""))</f>
        <v/>
      </c>
      <c r="D118" s="18">
        <f>IF($B118="","",IFERROR(VLOOKUP($B118,'設備台帳'!$A$5:$T$204,2,FALSE),""))</f>
        <v/>
      </c>
      <c r="E118" s="18">
        <f>IF($B118="","",IFERROR(VLOOKUP($B118,'設備台帳'!$A$5:$T$204,3,FALSE),""))</f>
        <v/>
      </c>
      <c r="F118" s="18">
        <f>IF($B118="","",IFERROR(VLOOKUP($B118,'設備台帳'!$A$5:$T$204,5,FALSE),""))</f>
        <v/>
      </c>
      <c r="G118" s="6" t="n"/>
      <c r="H118" s="6" t="n"/>
      <c r="I118" s="6" t="n"/>
      <c r="J118" s="25" t="n"/>
      <c r="K118" s="6" t="n"/>
      <c r="L118" s="6" t="n"/>
      <c r="M118" s="6" t="n"/>
      <c r="N118" s="6" t="n"/>
      <c r="O118" s="19">
        <f>IF($A118="","",IF(OR($M118="完了",$M118="取消",$J118=""),0,MAX(0,TODAY()-$J118)))</f>
        <v/>
      </c>
      <c r="P118" s="6" t="n"/>
      <c r="Q118" s="6" t="n"/>
    </row>
    <row r="119" ht="20" customHeight="1">
      <c r="A119" s="6" t="n"/>
      <c r="B119" s="6" t="n"/>
      <c r="C119" s="18">
        <f>IF($B119="","",IFERROR(VLOOKUP($B119,'設備台帳'!$A$5:$T$204,7,FALSE),""))</f>
        <v/>
      </c>
      <c r="D119" s="18">
        <f>IF($B119="","",IFERROR(VLOOKUP($B119,'設備台帳'!$A$5:$T$204,2,FALSE),""))</f>
        <v/>
      </c>
      <c r="E119" s="18">
        <f>IF($B119="","",IFERROR(VLOOKUP($B119,'設備台帳'!$A$5:$T$204,3,FALSE),""))</f>
        <v/>
      </c>
      <c r="F119" s="18">
        <f>IF($B119="","",IFERROR(VLOOKUP($B119,'設備台帳'!$A$5:$T$204,5,FALSE),""))</f>
        <v/>
      </c>
      <c r="G119" s="6" t="n"/>
      <c r="H119" s="6" t="n"/>
      <c r="I119" s="6" t="n"/>
      <c r="J119" s="25" t="n"/>
      <c r="K119" s="6" t="n"/>
      <c r="L119" s="6" t="n"/>
      <c r="M119" s="6" t="n"/>
      <c r="N119" s="6" t="n"/>
      <c r="O119" s="19">
        <f>IF($A119="","",IF(OR($M119="完了",$M119="取消",$J119=""),0,MAX(0,TODAY()-$J119)))</f>
        <v/>
      </c>
      <c r="P119" s="6" t="n"/>
      <c r="Q119" s="6" t="n"/>
    </row>
    <row r="120" ht="20" customHeight="1">
      <c r="A120" s="6" t="n"/>
      <c r="B120" s="6" t="n"/>
      <c r="C120" s="18">
        <f>IF($B120="","",IFERROR(VLOOKUP($B120,'設備台帳'!$A$5:$T$204,7,FALSE),""))</f>
        <v/>
      </c>
      <c r="D120" s="18">
        <f>IF($B120="","",IFERROR(VLOOKUP($B120,'設備台帳'!$A$5:$T$204,2,FALSE),""))</f>
        <v/>
      </c>
      <c r="E120" s="18">
        <f>IF($B120="","",IFERROR(VLOOKUP($B120,'設備台帳'!$A$5:$T$204,3,FALSE),""))</f>
        <v/>
      </c>
      <c r="F120" s="18">
        <f>IF($B120="","",IFERROR(VLOOKUP($B120,'設備台帳'!$A$5:$T$204,5,FALSE),""))</f>
        <v/>
      </c>
      <c r="G120" s="6" t="n"/>
      <c r="H120" s="6" t="n"/>
      <c r="I120" s="6" t="n"/>
      <c r="J120" s="25" t="n"/>
      <c r="K120" s="6" t="n"/>
      <c r="L120" s="6" t="n"/>
      <c r="M120" s="6" t="n"/>
      <c r="N120" s="6" t="n"/>
      <c r="O120" s="19">
        <f>IF($A120="","",IF(OR($M120="完了",$M120="取消",$J120=""),0,MAX(0,TODAY()-$J120)))</f>
        <v/>
      </c>
      <c r="P120" s="6" t="n"/>
      <c r="Q120" s="6" t="n"/>
    </row>
    <row r="121" ht="20" customHeight="1">
      <c r="A121" s="6" t="n"/>
      <c r="B121" s="6" t="n"/>
      <c r="C121" s="18">
        <f>IF($B121="","",IFERROR(VLOOKUP($B121,'設備台帳'!$A$5:$T$204,7,FALSE),""))</f>
        <v/>
      </c>
      <c r="D121" s="18">
        <f>IF($B121="","",IFERROR(VLOOKUP($B121,'設備台帳'!$A$5:$T$204,2,FALSE),""))</f>
        <v/>
      </c>
      <c r="E121" s="18">
        <f>IF($B121="","",IFERROR(VLOOKUP($B121,'設備台帳'!$A$5:$T$204,3,FALSE),""))</f>
        <v/>
      </c>
      <c r="F121" s="18">
        <f>IF($B121="","",IFERROR(VLOOKUP($B121,'設備台帳'!$A$5:$T$204,5,FALSE),""))</f>
        <v/>
      </c>
      <c r="G121" s="6" t="n"/>
      <c r="H121" s="6" t="n"/>
      <c r="I121" s="6" t="n"/>
      <c r="J121" s="25" t="n"/>
      <c r="K121" s="6" t="n"/>
      <c r="L121" s="6" t="n"/>
      <c r="M121" s="6" t="n"/>
      <c r="N121" s="6" t="n"/>
      <c r="O121" s="19">
        <f>IF($A121="","",IF(OR($M121="完了",$M121="取消",$J121=""),0,MAX(0,TODAY()-$J121)))</f>
        <v/>
      </c>
      <c r="P121" s="6" t="n"/>
      <c r="Q121" s="6" t="n"/>
    </row>
    <row r="122" ht="20" customHeight="1">
      <c r="A122" s="6" t="n"/>
      <c r="B122" s="6" t="n"/>
      <c r="C122" s="18">
        <f>IF($B122="","",IFERROR(VLOOKUP($B122,'設備台帳'!$A$5:$T$204,7,FALSE),""))</f>
        <v/>
      </c>
      <c r="D122" s="18">
        <f>IF($B122="","",IFERROR(VLOOKUP($B122,'設備台帳'!$A$5:$T$204,2,FALSE),""))</f>
        <v/>
      </c>
      <c r="E122" s="18">
        <f>IF($B122="","",IFERROR(VLOOKUP($B122,'設備台帳'!$A$5:$T$204,3,FALSE),""))</f>
        <v/>
      </c>
      <c r="F122" s="18">
        <f>IF($B122="","",IFERROR(VLOOKUP($B122,'設備台帳'!$A$5:$T$204,5,FALSE),""))</f>
        <v/>
      </c>
      <c r="G122" s="6" t="n"/>
      <c r="H122" s="6" t="n"/>
      <c r="I122" s="6" t="n"/>
      <c r="J122" s="25" t="n"/>
      <c r="K122" s="6" t="n"/>
      <c r="L122" s="6" t="n"/>
      <c r="M122" s="6" t="n"/>
      <c r="N122" s="6" t="n"/>
      <c r="O122" s="19">
        <f>IF($A122="","",IF(OR($M122="完了",$M122="取消",$J122=""),0,MAX(0,TODAY()-$J122)))</f>
        <v/>
      </c>
      <c r="P122" s="6" t="n"/>
      <c r="Q122" s="6" t="n"/>
    </row>
    <row r="123" ht="20" customHeight="1">
      <c r="A123" s="6" t="n"/>
      <c r="B123" s="6" t="n"/>
      <c r="C123" s="18">
        <f>IF($B123="","",IFERROR(VLOOKUP($B123,'設備台帳'!$A$5:$T$204,7,FALSE),""))</f>
        <v/>
      </c>
      <c r="D123" s="18">
        <f>IF($B123="","",IFERROR(VLOOKUP($B123,'設備台帳'!$A$5:$T$204,2,FALSE),""))</f>
        <v/>
      </c>
      <c r="E123" s="18">
        <f>IF($B123="","",IFERROR(VLOOKUP($B123,'設備台帳'!$A$5:$T$204,3,FALSE),""))</f>
        <v/>
      </c>
      <c r="F123" s="18">
        <f>IF($B123="","",IFERROR(VLOOKUP($B123,'設備台帳'!$A$5:$T$204,5,FALSE),""))</f>
        <v/>
      </c>
      <c r="G123" s="6" t="n"/>
      <c r="H123" s="6" t="n"/>
      <c r="I123" s="6" t="n"/>
      <c r="J123" s="25" t="n"/>
      <c r="K123" s="6" t="n"/>
      <c r="L123" s="6" t="n"/>
      <c r="M123" s="6" t="n"/>
      <c r="N123" s="6" t="n"/>
      <c r="O123" s="19">
        <f>IF($A123="","",IF(OR($M123="完了",$M123="取消",$J123=""),0,MAX(0,TODAY()-$J123)))</f>
        <v/>
      </c>
      <c r="P123" s="6" t="n"/>
      <c r="Q123" s="6" t="n"/>
    </row>
    <row r="124" ht="20" customHeight="1">
      <c r="A124" s="6" t="n"/>
      <c r="B124" s="6" t="n"/>
      <c r="C124" s="18">
        <f>IF($B124="","",IFERROR(VLOOKUP($B124,'設備台帳'!$A$5:$T$204,7,FALSE),""))</f>
        <v/>
      </c>
      <c r="D124" s="18">
        <f>IF($B124="","",IFERROR(VLOOKUP($B124,'設備台帳'!$A$5:$T$204,2,FALSE),""))</f>
        <v/>
      </c>
      <c r="E124" s="18">
        <f>IF($B124="","",IFERROR(VLOOKUP($B124,'設備台帳'!$A$5:$T$204,3,FALSE),""))</f>
        <v/>
      </c>
      <c r="F124" s="18">
        <f>IF($B124="","",IFERROR(VLOOKUP($B124,'設備台帳'!$A$5:$T$204,5,FALSE),""))</f>
        <v/>
      </c>
      <c r="G124" s="6" t="n"/>
      <c r="H124" s="6" t="n"/>
      <c r="I124" s="6" t="n"/>
      <c r="J124" s="25" t="n"/>
      <c r="K124" s="6" t="n"/>
      <c r="L124" s="6" t="n"/>
      <c r="M124" s="6" t="n"/>
      <c r="N124" s="6" t="n"/>
      <c r="O124" s="19">
        <f>IF($A124="","",IF(OR($M124="完了",$M124="取消",$J124=""),0,MAX(0,TODAY()-$J124)))</f>
        <v/>
      </c>
      <c r="P124" s="6" t="n"/>
      <c r="Q124" s="6" t="n"/>
    </row>
    <row r="125" ht="20" customHeight="1">
      <c r="A125" s="6" t="n"/>
      <c r="B125" s="6" t="n"/>
      <c r="C125" s="18">
        <f>IF($B125="","",IFERROR(VLOOKUP($B125,'設備台帳'!$A$5:$T$204,7,FALSE),""))</f>
        <v/>
      </c>
      <c r="D125" s="18">
        <f>IF($B125="","",IFERROR(VLOOKUP($B125,'設備台帳'!$A$5:$T$204,2,FALSE),""))</f>
        <v/>
      </c>
      <c r="E125" s="18">
        <f>IF($B125="","",IFERROR(VLOOKUP($B125,'設備台帳'!$A$5:$T$204,3,FALSE),""))</f>
        <v/>
      </c>
      <c r="F125" s="18">
        <f>IF($B125="","",IFERROR(VLOOKUP($B125,'設備台帳'!$A$5:$T$204,5,FALSE),""))</f>
        <v/>
      </c>
      <c r="G125" s="6" t="n"/>
      <c r="H125" s="6" t="n"/>
      <c r="I125" s="6" t="n"/>
      <c r="J125" s="25" t="n"/>
      <c r="K125" s="6" t="n"/>
      <c r="L125" s="6" t="n"/>
      <c r="M125" s="6" t="n"/>
      <c r="N125" s="6" t="n"/>
      <c r="O125" s="19">
        <f>IF($A125="","",IF(OR($M125="完了",$M125="取消",$J125=""),0,MAX(0,TODAY()-$J125)))</f>
        <v/>
      </c>
      <c r="P125" s="6" t="n"/>
      <c r="Q125" s="6" t="n"/>
    </row>
    <row r="126" ht="20" customHeight="1">
      <c r="A126" s="6" t="n"/>
      <c r="B126" s="6" t="n"/>
      <c r="C126" s="18">
        <f>IF($B126="","",IFERROR(VLOOKUP($B126,'設備台帳'!$A$5:$T$204,7,FALSE),""))</f>
        <v/>
      </c>
      <c r="D126" s="18">
        <f>IF($B126="","",IFERROR(VLOOKUP($B126,'設備台帳'!$A$5:$T$204,2,FALSE),""))</f>
        <v/>
      </c>
      <c r="E126" s="18">
        <f>IF($B126="","",IFERROR(VLOOKUP($B126,'設備台帳'!$A$5:$T$204,3,FALSE),""))</f>
        <v/>
      </c>
      <c r="F126" s="18">
        <f>IF($B126="","",IFERROR(VLOOKUP($B126,'設備台帳'!$A$5:$T$204,5,FALSE),""))</f>
        <v/>
      </c>
      <c r="G126" s="6" t="n"/>
      <c r="H126" s="6" t="n"/>
      <c r="I126" s="6" t="n"/>
      <c r="J126" s="25" t="n"/>
      <c r="K126" s="6" t="n"/>
      <c r="L126" s="6" t="n"/>
      <c r="M126" s="6" t="n"/>
      <c r="N126" s="6" t="n"/>
      <c r="O126" s="19">
        <f>IF($A126="","",IF(OR($M126="完了",$M126="取消",$J126=""),0,MAX(0,TODAY()-$J126)))</f>
        <v/>
      </c>
      <c r="P126" s="6" t="n"/>
      <c r="Q126" s="6" t="n"/>
    </row>
    <row r="127" ht="20" customHeight="1">
      <c r="A127" s="6" t="n"/>
      <c r="B127" s="6" t="n"/>
      <c r="C127" s="18">
        <f>IF($B127="","",IFERROR(VLOOKUP($B127,'設備台帳'!$A$5:$T$204,7,FALSE),""))</f>
        <v/>
      </c>
      <c r="D127" s="18">
        <f>IF($B127="","",IFERROR(VLOOKUP($B127,'設備台帳'!$A$5:$T$204,2,FALSE),""))</f>
        <v/>
      </c>
      <c r="E127" s="18">
        <f>IF($B127="","",IFERROR(VLOOKUP($B127,'設備台帳'!$A$5:$T$204,3,FALSE),""))</f>
        <v/>
      </c>
      <c r="F127" s="18">
        <f>IF($B127="","",IFERROR(VLOOKUP($B127,'設備台帳'!$A$5:$T$204,5,FALSE),""))</f>
        <v/>
      </c>
      <c r="G127" s="6" t="n"/>
      <c r="H127" s="6" t="n"/>
      <c r="I127" s="6" t="n"/>
      <c r="J127" s="25" t="n"/>
      <c r="K127" s="6" t="n"/>
      <c r="L127" s="6" t="n"/>
      <c r="M127" s="6" t="n"/>
      <c r="N127" s="6" t="n"/>
      <c r="O127" s="19">
        <f>IF($A127="","",IF(OR($M127="完了",$M127="取消",$J127=""),0,MAX(0,TODAY()-$J127)))</f>
        <v/>
      </c>
      <c r="P127" s="6" t="n"/>
      <c r="Q127" s="6" t="n"/>
    </row>
    <row r="128" ht="20" customHeight="1">
      <c r="A128" s="6" t="n"/>
      <c r="B128" s="6" t="n"/>
      <c r="C128" s="18">
        <f>IF($B128="","",IFERROR(VLOOKUP($B128,'設備台帳'!$A$5:$T$204,7,FALSE),""))</f>
        <v/>
      </c>
      <c r="D128" s="18">
        <f>IF($B128="","",IFERROR(VLOOKUP($B128,'設備台帳'!$A$5:$T$204,2,FALSE),""))</f>
        <v/>
      </c>
      <c r="E128" s="18">
        <f>IF($B128="","",IFERROR(VLOOKUP($B128,'設備台帳'!$A$5:$T$204,3,FALSE),""))</f>
        <v/>
      </c>
      <c r="F128" s="18">
        <f>IF($B128="","",IFERROR(VLOOKUP($B128,'設備台帳'!$A$5:$T$204,5,FALSE),""))</f>
        <v/>
      </c>
      <c r="G128" s="6" t="n"/>
      <c r="H128" s="6" t="n"/>
      <c r="I128" s="6" t="n"/>
      <c r="J128" s="25" t="n"/>
      <c r="K128" s="6" t="n"/>
      <c r="L128" s="6" t="n"/>
      <c r="M128" s="6" t="n"/>
      <c r="N128" s="6" t="n"/>
      <c r="O128" s="19">
        <f>IF($A128="","",IF(OR($M128="完了",$M128="取消",$J128=""),0,MAX(0,TODAY()-$J128)))</f>
        <v/>
      </c>
      <c r="P128" s="6" t="n"/>
      <c r="Q128" s="6" t="n"/>
    </row>
    <row r="129" ht="20" customHeight="1">
      <c r="A129" s="6" t="n"/>
      <c r="B129" s="6" t="n"/>
      <c r="C129" s="18">
        <f>IF($B129="","",IFERROR(VLOOKUP($B129,'設備台帳'!$A$5:$T$204,7,FALSE),""))</f>
        <v/>
      </c>
      <c r="D129" s="18">
        <f>IF($B129="","",IFERROR(VLOOKUP($B129,'設備台帳'!$A$5:$T$204,2,FALSE),""))</f>
        <v/>
      </c>
      <c r="E129" s="18">
        <f>IF($B129="","",IFERROR(VLOOKUP($B129,'設備台帳'!$A$5:$T$204,3,FALSE),""))</f>
        <v/>
      </c>
      <c r="F129" s="18">
        <f>IF($B129="","",IFERROR(VLOOKUP($B129,'設備台帳'!$A$5:$T$204,5,FALSE),""))</f>
        <v/>
      </c>
      <c r="G129" s="6" t="n"/>
      <c r="H129" s="6" t="n"/>
      <c r="I129" s="6" t="n"/>
      <c r="J129" s="25" t="n"/>
      <c r="K129" s="6" t="n"/>
      <c r="L129" s="6" t="n"/>
      <c r="M129" s="6" t="n"/>
      <c r="N129" s="6" t="n"/>
      <c r="O129" s="19">
        <f>IF($A129="","",IF(OR($M129="完了",$M129="取消",$J129=""),0,MAX(0,TODAY()-$J129)))</f>
        <v/>
      </c>
      <c r="P129" s="6" t="n"/>
      <c r="Q129" s="6" t="n"/>
    </row>
    <row r="130" ht="20" customHeight="1">
      <c r="A130" s="6" t="n"/>
      <c r="B130" s="6" t="n"/>
      <c r="C130" s="18">
        <f>IF($B130="","",IFERROR(VLOOKUP($B130,'設備台帳'!$A$5:$T$204,7,FALSE),""))</f>
        <v/>
      </c>
      <c r="D130" s="18">
        <f>IF($B130="","",IFERROR(VLOOKUP($B130,'設備台帳'!$A$5:$T$204,2,FALSE),""))</f>
        <v/>
      </c>
      <c r="E130" s="18">
        <f>IF($B130="","",IFERROR(VLOOKUP($B130,'設備台帳'!$A$5:$T$204,3,FALSE),""))</f>
        <v/>
      </c>
      <c r="F130" s="18">
        <f>IF($B130="","",IFERROR(VLOOKUP($B130,'設備台帳'!$A$5:$T$204,5,FALSE),""))</f>
        <v/>
      </c>
      <c r="G130" s="6" t="n"/>
      <c r="H130" s="6" t="n"/>
      <c r="I130" s="6" t="n"/>
      <c r="J130" s="25" t="n"/>
      <c r="K130" s="6" t="n"/>
      <c r="L130" s="6" t="n"/>
      <c r="M130" s="6" t="n"/>
      <c r="N130" s="6" t="n"/>
      <c r="O130" s="19">
        <f>IF($A130="","",IF(OR($M130="完了",$M130="取消",$J130=""),0,MAX(0,TODAY()-$J130)))</f>
        <v/>
      </c>
      <c r="P130" s="6" t="n"/>
      <c r="Q130" s="6" t="n"/>
    </row>
    <row r="131" ht="20" customHeight="1">
      <c r="A131" s="6" t="n"/>
      <c r="B131" s="6" t="n"/>
      <c r="C131" s="18">
        <f>IF($B131="","",IFERROR(VLOOKUP($B131,'設備台帳'!$A$5:$T$204,7,FALSE),""))</f>
        <v/>
      </c>
      <c r="D131" s="18">
        <f>IF($B131="","",IFERROR(VLOOKUP($B131,'設備台帳'!$A$5:$T$204,2,FALSE),""))</f>
        <v/>
      </c>
      <c r="E131" s="18">
        <f>IF($B131="","",IFERROR(VLOOKUP($B131,'設備台帳'!$A$5:$T$204,3,FALSE),""))</f>
        <v/>
      </c>
      <c r="F131" s="18">
        <f>IF($B131="","",IFERROR(VLOOKUP($B131,'設備台帳'!$A$5:$T$204,5,FALSE),""))</f>
        <v/>
      </c>
      <c r="G131" s="6" t="n"/>
      <c r="H131" s="6" t="n"/>
      <c r="I131" s="6" t="n"/>
      <c r="J131" s="25" t="n"/>
      <c r="K131" s="6" t="n"/>
      <c r="L131" s="6" t="n"/>
      <c r="M131" s="6" t="n"/>
      <c r="N131" s="6" t="n"/>
      <c r="O131" s="19">
        <f>IF($A131="","",IF(OR($M131="完了",$M131="取消",$J131=""),0,MAX(0,TODAY()-$J131)))</f>
        <v/>
      </c>
      <c r="P131" s="6" t="n"/>
      <c r="Q131" s="6" t="n"/>
    </row>
    <row r="132" ht="20" customHeight="1">
      <c r="A132" s="6" t="n"/>
      <c r="B132" s="6" t="n"/>
      <c r="C132" s="18">
        <f>IF($B132="","",IFERROR(VLOOKUP($B132,'設備台帳'!$A$5:$T$204,7,FALSE),""))</f>
        <v/>
      </c>
      <c r="D132" s="18">
        <f>IF($B132="","",IFERROR(VLOOKUP($B132,'設備台帳'!$A$5:$T$204,2,FALSE),""))</f>
        <v/>
      </c>
      <c r="E132" s="18">
        <f>IF($B132="","",IFERROR(VLOOKUP($B132,'設備台帳'!$A$5:$T$204,3,FALSE),""))</f>
        <v/>
      </c>
      <c r="F132" s="18">
        <f>IF($B132="","",IFERROR(VLOOKUP($B132,'設備台帳'!$A$5:$T$204,5,FALSE),""))</f>
        <v/>
      </c>
      <c r="G132" s="6" t="n"/>
      <c r="H132" s="6" t="n"/>
      <c r="I132" s="6" t="n"/>
      <c r="J132" s="25" t="n"/>
      <c r="K132" s="6" t="n"/>
      <c r="L132" s="6" t="n"/>
      <c r="M132" s="6" t="n"/>
      <c r="N132" s="6" t="n"/>
      <c r="O132" s="19">
        <f>IF($A132="","",IF(OR($M132="完了",$M132="取消",$J132=""),0,MAX(0,TODAY()-$J132)))</f>
        <v/>
      </c>
      <c r="P132" s="6" t="n"/>
      <c r="Q132" s="6" t="n"/>
    </row>
    <row r="133" ht="20" customHeight="1">
      <c r="A133" s="6" t="n"/>
      <c r="B133" s="6" t="n"/>
      <c r="C133" s="18">
        <f>IF($B133="","",IFERROR(VLOOKUP($B133,'設備台帳'!$A$5:$T$204,7,FALSE),""))</f>
        <v/>
      </c>
      <c r="D133" s="18">
        <f>IF($B133="","",IFERROR(VLOOKUP($B133,'設備台帳'!$A$5:$T$204,2,FALSE),""))</f>
        <v/>
      </c>
      <c r="E133" s="18">
        <f>IF($B133="","",IFERROR(VLOOKUP($B133,'設備台帳'!$A$5:$T$204,3,FALSE),""))</f>
        <v/>
      </c>
      <c r="F133" s="18">
        <f>IF($B133="","",IFERROR(VLOOKUP($B133,'設備台帳'!$A$5:$T$204,5,FALSE),""))</f>
        <v/>
      </c>
      <c r="G133" s="6" t="n"/>
      <c r="H133" s="6" t="n"/>
      <c r="I133" s="6" t="n"/>
      <c r="J133" s="25" t="n"/>
      <c r="K133" s="6" t="n"/>
      <c r="L133" s="6" t="n"/>
      <c r="M133" s="6" t="n"/>
      <c r="N133" s="6" t="n"/>
      <c r="O133" s="19">
        <f>IF($A133="","",IF(OR($M133="完了",$M133="取消",$J133=""),0,MAX(0,TODAY()-$J133)))</f>
        <v/>
      </c>
      <c r="P133" s="6" t="n"/>
      <c r="Q133" s="6" t="n"/>
    </row>
    <row r="134" ht="20" customHeight="1">
      <c r="A134" s="6" t="n"/>
      <c r="B134" s="6" t="n"/>
      <c r="C134" s="18">
        <f>IF($B134="","",IFERROR(VLOOKUP($B134,'設備台帳'!$A$5:$T$204,7,FALSE),""))</f>
        <v/>
      </c>
      <c r="D134" s="18">
        <f>IF($B134="","",IFERROR(VLOOKUP($B134,'設備台帳'!$A$5:$T$204,2,FALSE),""))</f>
        <v/>
      </c>
      <c r="E134" s="18">
        <f>IF($B134="","",IFERROR(VLOOKUP($B134,'設備台帳'!$A$5:$T$204,3,FALSE),""))</f>
        <v/>
      </c>
      <c r="F134" s="18">
        <f>IF($B134="","",IFERROR(VLOOKUP($B134,'設備台帳'!$A$5:$T$204,5,FALSE),""))</f>
        <v/>
      </c>
      <c r="G134" s="6" t="n"/>
      <c r="H134" s="6" t="n"/>
      <c r="I134" s="6" t="n"/>
      <c r="J134" s="25" t="n"/>
      <c r="K134" s="6" t="n"/>
      <c r="L134" s="6" t="n"/>
      <c r="M134" s="6" t="n"/>
      <c r="N134" s="6" t="n"/>
      <c r="O134" s="19">
        <f>IF($A134="","",IF(OR($M134="完了",$M134="取消",$J134=""),0,MAX(0,TODAY()-$J134)))</f>
        <v/>
      </c>
      <c r="P134" s="6" t="n"/>
      <c r="Q134" s="6" t="n"/>
    </row>
    <row r="135" ht="20" customHeight="1">
      <c r="A135" s="6" t="n"/>
      <c r="B135" s="6" t="n"/>
      <c r="C135" s="18">
        <f>IF($B135="","",IFERROR(VLOOKUP($B135,'設備台帳'!$A$5:$T$204,7,FALSE),""))</f>
        <v/>
      </c>
      <c r="D135" s="18">
        <f>IF($B135="","",IFERROR(VLOOKUP($B135,'設備台帳'!$A$5:$T$204,2,FALSE),""))</f>
        <v/>
      </c>
      <c r="E135" s="18">
        <f>IF($B135="","",IFERROR(VLOOKUP($B135,'設備台帳'!$A$5:$T$204,3,FALSE),""))</f>
        <v/>
      </c>
      <c r="F135" s="18">
        <f>IF($B135="","",IFERROR(VLOOKUP($B135,'設備台帳'!$A$5:$T$204,5,FALSE),""))</f>
        <v/>
      </c>
      <c r="G135" s="6" t="n"/>
      <c r="H135" s="6" t="n"/>
      <c r="I135" s="6" t="n"/>
      <c r="J135" s="25" t="n"/>
      <c r="K135" s="6" t="n"/>
      <c r="L135" s="6" t="n"/>
      <c r="M135" s="6" t="n"/>
      <c r="N135" s="6" t="n"/>
      <c r="O135" s="19">
        <f>IF($A135="","",IF(OR($M135="完了",$M135="取消",$J135=""),0,MAX(0,TODAY()-$J135)))</f>
        <v/>
      </c>
      <c r="P135" s="6" t="n"/>
      <c r="Q135" s="6" t="n"/>
    </row>
    <row r="136" ht="20" customHeight="1">
      <c r="A136" s="6" t="n"/>
      <c r="B136" s="6" t="n"/>
      <c r="C136" s="18">
        <f>IF($B136="","",IFERROR(VLOOKUP($B136,'設備台帳'!$A$5:$T$204,7,FALSE),""))</f>
        <v/>
      </c>
      <c r="D136" s="18">
        <f>IF($B136="","",IFERROR(VLOOKUP($B136,'設備台帳'!$A$5:$T$204,2,FALSE),""))</f>
        <v/>
      </c>
      <c r="E136" s="18">
        <f>IF($B136="","",IFERROR(VLOOKUP($B136,'設備台帳'!$A$5:$T$204,3,FALSE),""))</f>
        <v/>
      </c>
      <c r="F136" s="18">
        <f>IF($B136="","",IFERROR(VLOOKUP($B136,'設備台帳'!$A$5:$T$204,5,FALSE),""))</f>
        <v/>
      </c>
      <c r="G136" s="6" t="n"/>
      <c r="H136" s="6" t="n"/>
      <c r="I136" s="6" t="n"/>
      <c r="J136" s="25" t="n"/>
      <c r="K136" s="6" t="n"/>
      <c r="L136" s="6" t="n"/>
      <c r="M136" s="6" t="n"/>
      <c r="N136" s="6" t="n"/>
      <c r="O136" s="19">
        <f>IF($A136="","",IF(OR($M136="完了",$M136="取消",$J136=""),0,MAX(0,TODAY()-$J136)))</f>
        <v/>
      </c>
      <c r="P136" s="6" t="n"/>
      <c r="Q136" s="6" t="n"/>
    </row>
    <row r="137" ht="20" customHeight="1">
      <c r="A137" s="6" t="n"/>
      <c r="B137" s="6" t="n"/>
      <c r="C137" s="18">
        <f>IF($B137="","",IFERROR(VLOOKUP($B137,'設備台帳'!$A$5:$T$204,7,FALSE),""))</f>
        <v/>
      </c>
      <c r="D137" s="18">
        <f>IF($B137="","",IFERROR(VLOOKUP($B137,'設備台帳'!$A$5:$T$204,2,FALSE),""))</f>
        <v/>
      </c>
      <c r="E137" s="18">
        <f>IF($B137="","",IFERROR(VLOOKUP($B137,'設備台帳'!$A$5:$T$204,3,FALSE),""))</f>
        <v/>
      </c>
      <c r="F137" s="18">
        <f>IF($B137="","",IFERROR(VLOOKUP($B137,'設備台帳'!$A$5:$T$204,5,FALSE),""))</f>
        <v/>
      </c>
      <c r="G137" s="6" t="n"/>
      <c r="H137" s="6" t="n"/>
      <c r="I137" s="6" t="n"/>
      <c r="J137" s="25" t="n"/>
      <c r="K137" s="6" t="n"/>
      <c r="L137" s="6" t="n"/>
      <c r="M137" s="6" t="n"/>
      <c r="N137" s="6" t="n"/>
      <c r="O137" s="19">
        <f>IF($A137="","",IF(OR($M137="完了",$M137="取消",$J137=""),0,MAX(0,TODAY()-$J137)))</f>
        <v/>
      </c>
      <c r="P137" s="6" t="n"/>
      <c r="Q137" s="6" t="n"/>
    </row>
    <row r="138" ht="20" customHeight="1">
      <c r="A138" s="6" t="n"/>
      <c r="B138" s="6" t="n"/>
      <c r="C138" s="18">
        <f>IF($B138="","",IFERROR(VLOOKUP($B138,'設備台帳'!$A$5:$T$204,7,FALSE),""))</f>
        <v/>
      </c>
      <c r="D138" s="18">
        <f>IF($B138="","",IFERROR(VLOOKUP($B138,'設備台帳'!$A$5:$T$204,2,FALSE),""))</f>
        <v/>
      </c>
      <c r="E138" s="18">
        <f>IF($B138="","",IFERROR(VLOOKUP($B138,'設備台帳'!$A$5:$T$204,3,FALSE),""))</f>
        <v/>
      </c>
      <c r="F138" s="18">
        <f>IF($B138="","",IFERROR(VLOOKUP($B138,'設備台帳'!$A$5:$T$204,5,FALSE),""))</f>
        <v/>
      </c>
      <c r="G138" s="6" t="n"/>
      <c r="H138" s="6" t="n"/>
      <c r="I138" s="6" t="n"/>
      <c r="J138" s="25" t="n"/>
      <c r="K138" s="6" t="n"/>
      <c r="L138" s="6" t="n"/>
      <c r="M138" s="6" t="n"/>
      <c r="N138" s="6" t="n"/>
      <c r="O138" s="19">
        <f>IF($A138="","",IF(OR($M138="完了",$M138="取消",$J138=""),0,MAX(0,TODAY()-$J138)))</f>
        <v/>
      </c>
      <c r="P138" s="6" t="n"/>
      <c r="Q138" s="6" t="n"/>
    </row>
    <row r="139" ht="20" customHeight="1">
      <c r="A139" s="6" t="n"/>
      <c r="B139" s="6" t="n"/>
      <c r="C139" s="18">
        <f>IF($B139="","",IFERROR(VLOOKUP($B139,'設備台帳'!$A$5:$T$204,7,FALSE),""))</f>
        <v/>
      </c>
      <c r="D139" s="18">
        <f>IF($B139="","",IFERROR(VLOOKUP($B139,'設備台帳'!$A$5:$T$204,2,FALSE),""))</f>
        <v/>
      </c>
      <c r="E139" s="18">
        <f>IF($B139="","",IFERROR(VLOOKUP($B139,'設備台帳'!$A$5:$T$204,3,FALSE),""))</f>
        <v/>
      </c>
      <c r="F139" s="18">
        <f>IF($B139="","",IFERROR(VLOOKUP($B139,'設備台帳'!$A$5:$T$204,5,FALSE),""))</f>
        <v/>
      </c>
      <c r="G139" s="6" t="n"/>
      <c r="H139" s="6" t="n"/>
      <c r="I139" s="6" t="n"/>
      <c r="J139" s="25" t="n"/>
      <c r="K139" s="6" t="n"/>
      <c r="L139" s="6" t="n"/>
      <c r="M139" s="6" t="n"/>
      <c r="N139" s="6" t="n"/>
      <c r="O139" s="19">
        <f>IF($A139="","",IF(OR($M139="完了",$M139="取消",$J139=""),0,MAX(0,TODAY()-$J139)))</f>
        <v/>
      </c>
      <c r="P139" s="6" t="n"/>
      <c r="Q139" s="6" t="n"/>
    </row>
    <row r="140" ht="20" customHeight="1">
      <c r="A140" s="6" t="n"/>
      <c r="B140" s="6" t="n"/>
      <c r="C140" s="18">
        <f>IF($B140="","",IFERROR(VLOOKUP($B140,'設備台帳'!$A$5:$T$204,7,FALSE),""))</f>
        <v/>
      </c>
      <c r="D140" s="18">
        <f>IF($B140="","",IFERROR(VLOOKUP($B140,'設備台帳'!$A$5:$T$204,2,FALSE),""))</f>
        <v/>
      </c>
      <c r="E140" s="18">
        <f>IF($B140="","",IFERROR(VLOOKUP($B140,'設備台帳'!$A$5:$T$204,3,FALSE),""))</f>
        <v/>
      </c>
      <c r="F140" s="18">
        <f>IF($B140="","",IFERROR(VLOOKUP($B140,'設備台帳'!$A$5:$T$204,5,FALSE),""))</f>
        <v/>
      </c>
      <c r="G140" s="6" t="n"/>
      <c r="H140" s="6" t="n"/>
      <c r="I140" s="6" t="n"/>
      <c r="J140" s="25" t="n"/>
      <c r="K140" s="6" t="n"/>
      <c r="L140" s="6" t="n"/>
      <c r="M140" s="6" t="n"/>
      <c r="N140" s="6" t="n"/>
      <c r="O140" s="19">
        <f>IF($A140="","",IF(OR($M140="完了",$M140="取消",$J140=""),0,MAX(0,TODAY()-$J140)))</f>
        <v/>
      </c>
      <c r="P140" s="6" t="n"/>
      <c r="Q140" s="6" t="n"/>
    </row>
    <row r="141" ht="20" customHeight="1">
      <c r="A141" s="6" t="n"/>
      <c r="B141" s="6" t="n"/>
      <c r="C141" s="18">
        <f>IF($B141="","",IFERROR(VLOOKUP($B141,'設備台帳'!$A$5:$T$204,7,FALSE),""))</f>
        <v/>
      </c>
      <c r="D141" s="18">
        <f>IF($B141="","",IFERROR(VLOOKUP($B141,'設備台帳'!$A$5:$T$204,2,FALSE),""))</f>
        <v/>
      </c>
      <c r="E141" s="18">
        <f>IF($B141="","",IFERROR(VLOOKUP($B141,'設備台帳'!$A$5:$T$204,3,FALSE),""))</f>
        <v/>
      </c>
      <c r="F141" s="18">
        <f>IF($B141="","",IFERROR(VLOOKUP($B141,'設備台帳'!$A$5:$T$204,5,FALSE),""))</f>
        <v/>
      </c>
      <c r="G141" s="6" t="n"/>
      <c r="H141" s="6" t="n"/>
      <c r="I141" s="6" t="n"/>
      <c r="J141" s="25" t="n"/>
      <c r="K141" s="6" t="n"/>
      <c r="L141" s="6" t="n"/>
      <c r="M141" s="6" t="n"/>
      <c r="N141" s="6" t="n"/>
      <c r="O141" s="19">
        <f>IF($A141="","",IF(OR($M141="完了",$M141="取消",$J141=""),0,MAX(0,TODAY()-$J141)))</f>
        <v/>
      </c>
      <c r="P141" s="6" t="n"/>
      <c r="Q141" s="6" t="n"/>
    </row>
    <row r="142" ht="20" customHeight="1">
      <c r="A142" s="6" t="n"/>
      <c r="B142" s="6" t="n"/>
      <c r="C142" s="18">
        <f>IF($B142="","",IFERROR(VLOOKUP($B142,'設備台帳'!$A$5:$T$204,7,FALSE),""))</f>
        <v/>
      </c>
      <c r="D142" s="18">
        <f>IF($B142="","",IFERROR(VLOOKUP($B142,'設備台帳'!$A$5:$T$204,2,FALSE),""))</f>
        <v/>
      </c>
      <c r="E142" s="18">
        <f>IF($B142="","",IFERROR(VLOOKUP($B142,'設備台帳'!$A$5:$T$204,3,FALSE),""))</f>
        <v/>
      </c>
      <c r="F142" s="18">
        <f>IF($B142="","",IFERROR(VLOOKUP($B142,'設備台帳'!$A$5:$T$204,5,FALSE),""))</f>
        <v/>
      </c>
      <c r="G142" s="6" t="n"/>
      <c r="H142" s="6" t="n"/>
      <c r="I142" s="6" t="n"/>
      <c r="J142" s="25" t="n"/>
      <c r="K142" s="6" t="n"/>
      <c r="L142" s="6" t="n"/>
      <c r="M142" s="6" t="n"/>
      <c r="N142" s="6" t="n"/>
      <c r="O142" s="19">
        <f>IF($A142="","",IF(OR($M142="完了",$M142="取消",$J142=""),0,MAX(0,TODAY()-$J142)))</f>
        <v/>
      </c>
      <c r="P142" s="6" t="n"/>
      <c r="Q142" s="6" t="n"/>
    </row>
    <row r="143" ht="20" customHeight="1">
      <c r="A143" s="6" t="n"/>
      <c r="B143" s="6" t="n"/>
      <c r="C143" s="18">
        <f>IF($B143="","",IFERROR(VLOOKUP($B143,'設備台帳'!$A$5:$T$204,7,FALSE),""))</f>
        <v/>
      </c>
      <c r="D143" s="18">
        <f>IF($B143="","",IFERROR(VLOOKUP($B143,'設備台帳'!$A$5:$T$204,2,FALSE),""))</f>
        <v/>
      </c>
      <c r="E143" s="18">
        <f>IF($B143="","",IFERROR(VLOOKUP($B143,'設備台帳'!$A$5:$T$204,3,FALSE),""))</f>
        <v/>
      </c>
      <c r="F143" s="18">
        <f>IF($B143="","",IFERROR(VLOOKUP($B143,'設備台帳'!$A$5:$T$204,5,FALSE),""))</f>
        <v/>
      </c>
      <c r="G143" s="6" t="n"/>
      <c r="H143" s="6" t="n"/>
      <c r="I143" s="6" t="n"/>
      <c r="J143" s="25" t="n"/>
      <c r="K143" s="6" t="n"/>
      <c r="L143" s="6" t="n"/>
      <c r="M143" s="6" t="n"/>
      <c r="N143" s="6" t="n"/>
      <c r="O143" s="19">
        <f>IF($A143="","",IF(OR($M143="完了",$M143="取消",$J143=""),0,MAX(0,TODAY()-$J143)))</f>
        <v/>
      </c>
      <c r="P143" s="6" t="n"/>
      <c r="Q143" s="6" t="n"/>
    </row>
    <row r="144" ht="20" customHeight="1">
      <c r="A144" s="6" t="n"/>
      <c r="B144" s="6" t="n"/>
      <c r="C144" s="18">
        <f>IF($B144="","",IFERROR(VLOOKUP($B144,'設備台帳'!$A$5:$T$204,7,FALSE),""))</f>
        <v/>
      </c>
      <c r="D144" s="18">
        <f>IF($B144="","",IFERROR(VLOOKUP($B144,'設備台帳'!$A$5:$T$204,2,FALSE),""))</f>
        <v/>
      </c>
      <c r="E144" s="18">
        <f>IF($B144="","",IFERROR(VLOOKUP($B144,'設備台帳'!$A$5:$T$204,3,FALSE),""))</f>
        <v/>
      </c>
      <c r="F144" s="18">
        <f>IF($B144="","",IFERROR(VLOOKUP($B144,'設備台帳'!$A$5:$T$204,5,FALSE),""))</f>
        <v/>
      </c>
      <c r="G144" s="6" t="n"/>
      <c r="H144" s="6" t="n"/>
      <c r="I144" s="6" t="n"/>
      <c r="J144" s="25" t="n"/>
      <c r="K144" s="6" t="n"/>
      <c r="L144" s="6" t="n"/>
      <c r="M144" s="6" t="n"/>
      <c r="N144" s="6" t="n"/>
      <c r="O144" s="19">
        <f>IF($A144="","",IF(OR($M144="完了",$M144="取消",$J144=""),0,MAX(0,TODAY()-$J144)))</f>
        <v/>
      </c>
      <c r="P144" s="6" t="n"/>
      <c r="Q144" s="6" t="n"/>
    </row>
    <row r="145" ht="20" customHeight="1">
      <c r="A145" s="6" t="n"/>
      <c r="B145" s="6" t="n"/>
      <c r="C145" s="18">
        <f>IF($B145="","",IFERROR(VLOOKUP($B145,'設備台帳'!$A$5:$T$204,7,FALSE),""))</f>
        <v/>
      </c>
      <c r="D145" s="18">
        <f>IF($B145="","",IFERROR(VLOOKUP($B145,'設備台帳'!$A$5:$T$204,2,FALSE),""))</f>
        <v/>
      </c>
      <c r="E145" s="18">
        <f>IF($B145="","",IFERROR(VLOOKUP($B145,'設備台帳'!$A$5:$T$204,3,FALSE),""))</f>
        <v/>
      </c>
      <c r="F145" s="18">
        <f>IF($B145="","",IFERROR(VLOOKUP($B145,'設備台帳'!$A$5:$T$204,5,FALSE),""))</f>
        <v/>
      </c>
      <c r="G145" s="6" t="n"/>
      <c r="H145" s="6" t="n"/>
      <c r="I145" s="6" t="n"/>
      <c r="J145" s="25" t="n"/>
      <c r="K145" s="6" t="n"/>
      <c r="L145" s="6" t="n"/>
      <c r="M145" s="6" t="n"/>
      <c r="N145" s="6" t="n"/>
      <c r="O145" s="19">
        <f>IF($A145="","",IF(OR($M145="完了",$M145="取消",$J145=""),0,MAX(0,TODAY()-$J145)))</f>
        <v/>
      </c>
      <c r="P145" s="6" t="n"/>
      <c r="Q145" s="6" t="n"/>
    </row>
    <row r="146" ht="20" customHeight="1">
      <c r="A146" s="6" t="n"/>
      <c r="B146" s="6" t="n"/>
      <c r="C146" s="18">
        <f>IF($B146="","",IFERROR(VLOOKUP($B146,'設備台帳'!$A$5:$T$204,7,FALSE),""))</f>
        <v/>
      </c>
      <c r="D146" s="18">
        <f>IF($B146="","",IFERROR(VLOOKUP($B146,'設備台帳'!$A$5:$T$204,2,FALSE),""))</f>
        <v/>
      </c>
      <c r="E146" s="18">
        <f>IF($B146="","",IFERROR(VLOOKUP($B146,'設備台帳'!$A$5:$T$204,3,FALSE),""))</f>
        <v/>
      </c>
      <c r="F146" s="18">
        <f>IF($B146="","",IFERROR(VLOOKUP($B146,'設備台帳'!$A$5:$T$204,5,FALSE),""))</f>
        <v/>
      </c>
      <c r="G146" s="6" t="n"/>
      <c r="H146" s="6" t="n"/>
      <c r="I146" s="6" t="n"/>
      <c r="J146" s="25" t="n"/>
      <c r="K146" s="6" t="n"/>
      <c r="L146" s="6" t="n"/>
      <c r="M146" s="6" t="n"/>
      <c r="N146" s="6" t="n"/>
      <c r="O146" s="19">
        <f>IF($A146="","",IF(OR($M146="完了",$M146="取消",$J146=""),0,MAX(0,TODAY()-$J146)))</f>
        <v/>
      </c>
      <c r="P146" s="6" t="n"/>
      <c r="Q146" s="6" t="n"/>
    </row>
    <row r="147" ht="20" customHeight="1">
      <c r="A147" s="6" t="n"/>
      <c r="B147" s="6" t="n"/>
      <c r="C147" s="18">
        <f>IF($B147="","",IFERROR(VLOOKUP($B147,'設備台帳'!$A$5:$T$204,7,FALSE),""))</f>
        <v/>
      </c>
      <c r="D147" s="18">
        <f>IF($B147="","",IFERROR(VLOOKUP($B147,'設備台帳'!$A$5:$T$204,2,FALSE),""))</f>
        <v/>
      </c>
      <c r="E147" s="18">
        <f>IF($B147="","",IFERROR(VLOOKUP($B147,'設備台帳'!$A$5:$T$204,3,FALSE),""))</f>
        <v/>
      </c>
      <c r="F147" s="18">
        <f>IF($B147="","",IFERROR(VLOOKUP($B147,'設備台帳'!$A$5:$T$204,5,FALSE),""))</f>
        <v/>
      </c>
      <c r="G147" s="6" t="n"/>
      <c r="H147" s="6" t="n"/>
      <c r="I147" s="6" t="n"/>
      <c r="J147" s="25" t="n"/>
      <c r="K147" s="6" t="n"/>
      <c r="L147" s="6" t="n"/>
      <c r="M147" s="6" t="n"/>
      <c r="N147" s="6" t="n"/>
      <c r="O147" s="19">
        <f>IF($A147="","",IF(OR($M147="完了",$M147="取消",$J147=""),0,MAX(0,TODAY()-$J147)))</f>
        <v/>
      </c>
      <c r="P147" s="6" t="n"/>
      <c r="Q147" s="6" t="n"/>
    </row>
    <row r="148" ht="20" customHeight="1">
      <c r="A148" s="6" t="n"/>
      <c r="B148" s="6" t="n"/>
      <c r="C148" s="18">
        <f>IF($B148="","",IFERROR(VLOOKUP($B148,'設備台帳'!$A$5:$T$204,7,FALSE),""))</f>
        <v/>
      </c>
      <c r="D148" s="18">
        <f>IF($B148="","",IFERROR(VLOOKUP($B148,'設備台帳'!$A$5:$T$204,2,FALSE),""))</f>
        <v/>
      </c>
      <c r="E148" s="18">
        <f>IF($B148="","",IFERROR(VLOOKUP($B148,'設備台帳'!$A$5:$T$204,3,FALSE),""))</f>
        <v/>
      </c>
      <c r="F148" s="18">
        <f>IF($B148="","",IFERROR(VLOOKUP($B148,'設備台帳'!$A$5:$T$204,5,FALSE),""))</f>
        <v/>
      </c>
      <c r="G148" s="6" t="n"/>
      <c r="H148" s="6" t="n"/>
      <c r="I148" s="6" t="n"/>
      <c r="J148" s="25" t="n"/>
      <c r="K148" s="6" t="n"/>
      <c r="L148" s="6" t="n"/>
      <c r="M148" s="6" t="n"/>
      <c r="N148" s="6" t="n"/>
      <c r="O148" s="19">
        <f>IF($A148="","",IF(OR($M148="完了",$M148="取消",$J148=""),0,MAX(0,TODAY()-$J148)))</f>
        <v/>
      </c>
      <c r="P148" s="6" t="n"/>
      <c r="Q148" s="6" t="n"/>
    </row>
    <row r="149" ht="20" customHeight="1">
      <c r="A149" s="6" t="n"/>
      <c r="B149" s="6" t="n"/>
      <c r="C149" s="18">
        <f>IF($B149="","",IFERROR(VLOOKUP($B149,'設備台帳'!$A$5:$T$204,7,FALSE),""))</f>
        <v/>
      </c>
      <c r="D149" s="18">
        <f>IF($B149="","",IFERROR(VLOOKUP($B149,'設備台帳'!$A$5:$T$204,2,FALSE),""))</f>
        <v/>
      </c>
      <c r="E149" s="18">
        <f>IF($B149="","",IFERROR(VLOOKUP($B149,'設備台帳'!$A$5:$T$204,3,FALSE),""))</f>
        <v/>
      </c>
      <c r="F149" s="18">
        <f>IF($B149="","",IFERROR(VLOOKUP($B149,'設備台帳'!$A$5:$T$204,5,FALSE),""))</f>
        <v/>
      </c>
      <c r="G149" s="6" t="n"/>
      <c r="H149" s="6" t="n"/>
      <c r="I149" s="6" t="n"/>
      <c r="J149" s="25" t="n"/>
      <c r="K149" s="6" t="n"/>
      <c r="L149" s="6" t="n"/>
      <c r="M149" s="6" t="n"/>
      <c r="N149" s="6" t="n"/>
      <c r="O149" s="19">
        <f>IF($A149="","",IF(OR($M149="完了",$M149="取消",$J149=""),0,MAX(0,TODAY()-$J149)))</f>
        <v/>
      </c>
      <c r="P149" s="6" t="n"/>
      <c r="Q149" s="6" t="n"/>
    </row>
    <row r="150" ht="20" customHeight="1">
      <c r="A150" s="6" t="n"/>
      <c r="B150" s="6" t="n"/>
      <c r="C150" s="18">
        <f>IF($B150="","",IFERROR(VLOOKUP($B150,'設備台帳'!$A$5:$T$204,7,FALSE),""))</f>
        <v/>
      </c>
      <c r="D150" s="18">
        <f>IF($B150="","",IFERROR(VLOOKUP($B150,'設備台帳'!$A$5:$T$204,2,FALSE),""))</f>
        <v/>
      </c>
      <c r="E150" s="18">
        <f>IF($B150="","",IFERROR(VLOOKUP($B150,'設備台帳'!$A$5:$T$204,3,FALSE),""))</f>
        <v/>
      </c>
      <c r="F150" s="18">
        <f>IF($B150="","",IFERROR(VLOOKUP($B150,'設備台帳'!$A$5:$T$204,5,FALSE),""))</f>
        <v/>
      </c>
      <c r="G150" s="6" t="n"/>
      <c r="H150" s="6" t="n"/>
      <c r="I150" s="6" t="n"/>
      <c r="J150" s="25" t="n"/>
      <c r="K150" s="6" t="n"/>
      <c r="L150" s="6" t="n"/>
      <c r="M150" s="6" t="n"/>
      <c r="N150" s="6" t="n"/>
      <c r="O150" s="19">
        <f>IF($A150="","",IF(OR($M150="完了",$M150="取消",$J150=""),0,MAX(0,TODAY()-$J150)))</f>
        <v/>
      </c>
      <c r="P150" s="6" t="n"/>
      <c r="Q150" s="6" t="n"/>
    </row>
    <row r="151" ht="20" customHeight="1">
      <c r="A151" s="6" t="n"/>
      <c r="B151" s="6" t="n"/>
      <c r="C151" s="18">
        <f>IF($B151="","",IFERROR(VLOOKUP($B151,'設備台帳'!$A$5:$T$204,7,FALSE),""))</f>
        <v/>
      </c>
      <c r="D151" s="18">
        <f>IF($B151="","",IFERROR(VLOOKUP($B151,'設備台帳'!$A$5:$T$204,2,FALSE),""))</f>
        <v/>
      </c>
      <c r="E151" s="18">
        <f>IF($B151="","",IFERROR(VLOOKUP($B151,'設備台帳'!$A$5:$T$204,3,FALSE),""))</f>
        <v/>
      </c>
      <c r="F151" s="18">
        <f>IF($B151="","",IFERROR(VLOOKUP($B151,'設備台帳'!$A$5:$T$204,5,FALSE),""))</f>
        <v/>
      </c>
      <c r="G151" s="6" t="n"/>
      <c r="H151" s="6" t="n"/>
      <c r="I151" s="6" t="n"/>
      <c r="J151" s="25" t="n"/>
      <c r="K151" s="6" t="n"/>
      <c r="L151" s="6" t="n"/>
      <c r="M151" s="6" t="n"/>
      <c r="N151" s="6" t="n"/>
      <c r="O151" s="19">
        <f>IF($A151="","",IF(OR($M151="完了",$M151="取消",$J151=""),0,MAX(0,TODAY()-$J151)))</f>
        <v/>
      </c>
      <c r="P151" s="6" t="n"/>
      <c r="Q151" s="6" t="n"/>
    </row>
    <row r="152" ht="20" customHeight="1">
      <c r="A152" s="6" t="n"/>
      <c r="B152" s="6" t="n"/>
      <c r="C152" s="18">
        <f>IF($B152="","",IFERROR(VLOOKUP($B152,'設備台帳'!$A$5:$T$204,7,FALSE),""))</f>
        <v/>
      </c>
      <c r="D152" s="18">
        <f>IF($B152="","",IFERROR(VLOOKUP($B152,'設備台帳'!$A$5:$T$204,2,FALSE),""))</f>
        <v/>
      </c>
      <c r="E152" s="18">
        <f>IF($B152="","",IFERROR(VLOOKUP($B152,'設備台帳'!$A$5:$T$204,3,FALSE),""))</f>
        <v/>
      </c>
      <c r="F152" s="18">
        <f>IF($B152="","",IFERROR(VLOOKUP($B152,'設備台帳'!$A$5:$T$204,5,FALSE),""))</f>
        <v/>
      </c>
      <c r="G152" s="6" t="n"/>
      <c r="H152" s="6" t="n"/>
      <c r="I152" s="6" t="n"/>
      <c r="J152" s="25" t="n"/>
      <c r="K152" s="6" t="n"/>
      <c r="L152" s="6" t="n"/>
      <c r="M152" s="6" t="n"/>
      <c r="N152" s="6" t="n"/>
      <c r="O152" s="19">
        <f>IF($A152="","",IF(OR($M152="完了",$M152="取消",$J152=""),0,MAX(0,TODAY()-$J152)))</f>
        <v/>
      </c>
      <c r="P152" s="6" t="n"/>
      <c r="Q152" s="6" t="n"/>
    </row>
    <row r="153" ht="20" customHeight="1">
      <c r="A153" s="6" t="n"/>
      <c r="B153" s="6" t="n"/>
      <c r="C153" s="18">
        <f>IF($B153="","",IFERROR(VLOOKUP($B153,'設備台帳'!$A$5:$T$204,7,FALSE),""))</f>
        <v/>
      </c>
      <c r="D153" s="18">
        <f>IF($B153="","",IFERROR(VLOOKUP($B153,'設備台帳'!$A$5:$T$204,2,FALSE),""))</f>
        <v/>
      </c>
      <c r="E153" s="18">
        <f>IF($B153="","",IFERROR(VLOOKUP($B153,'設備台帳'!$A$5:$T$204,3,FALSE),""))</f>
        <v/>
      </c>
      <c r="F153" s="18">
        <f>IF($B153="","",IFERROR(VLOOKUP($B153,'設備台帳'!$A$5:$T$204,5,FALSE),""))</f>
        <v/>
      </c>
      <c r="G153" s="6" t="n"/>
      <c r="H153" s="6" t="n"/>
      <c r="I153" s="6" t="n"/>
      <c r="J153" s="25" t="n"/>
      <c r="K153" s="6" t="n"/>
      <c r="L153" s="6" t="n"/>
      <c r="M153" s="6" t="n"/>
      <c r="N153" s="6" t="n"/>
      <c r="O153" s="19">
        <f>IF($A153="","",IF(OR($M153="完了",$M153="取消",$J153=""),0,MAX(0,TODAY()-$J153)))</f>
        <v/>
      </c>
      <c r="P153" s="6" t="n"/>
      <c r="Q153" s="6" t="n"/>
    </row>
    <row r="154" ht="20" customHeight="1">
      <c r="A154" s="6" t="n"/>
      <c r="B154" s="6" t="n"/>
      <c r="C154" s="18">
        <f>IF($B154="","",IFERROR(VLOOKUP($B154,'設備台帳'!$A$5:$T$204,7,FALSE),""))</f>
        <v/>
      </c>
      <c r="D154" s="18">
        <f>IF($B154="","",IFERROR(VLOOKUP($B154,'設備台帳'!$A$5:$T$204,2,FALSE),""))</f>
        <v/>
      </c>
      <c r="E154" s="18">
        <f>IF($B154="","",IFERROR(VLOOKUP($B154,'設備台帳'!$A$5:$T$204,3,FALSE),""))</f>
        <v/>
      </c>
      <c r="F154" s="18">
        <f>IF($B154="","",IFERROR(VLOOKUP($B154,'設備台帳'!$A$5:$T$204,5,FALSE),""))</f>
        <v/>
      </c>
      <c r="G154" s="6" t="n"/>
      <c r="H154" s="6" t="n"/>
      <c r="I154" s="6" t="n"/>
      <c r="J154" s="25" t="n"/>
      <c r="K154" s="6" t="n"/>
      <c r="L154" s="6" t="n"/>
      <c r="M154" s="6" t="n"/>
      <c r="N154" s="6" t="n"/>
      <c r="O154" s="19">
        <f>IF($A154="","",IF(OR($M154="完了",$M154="取消",$J154=""),0,MAX(0,TODAY()-$J154)))</f>
        <v/>
      </c>
      <c r="P154" s="6" t="n"/>
      <c r="Q154" s="6" t="n"/>
    </row>
    <row r="155" ht="20" customHeight="1">
      <c r="A155" s="6" t="n"/>
      <c r="B155" s="6" t="n"/>
      <c r="C155" s="18">
        <f>IF($B155="","",IFERROR(VLOOKUP($B155,'設備台帳'!$A$5:$T$204,7,FALSE),""))</f>
        <v/>
      </c>
      <c r="D155" s="18">
        <f>IF($B155="","",IFERROR(VLOOKUP($B155,'設備台帳'!$A$5:$T$204,2,FALSE),""))</f>
        <v/>
      </c>
      <c r="E155" s="18">
        <f>IF($B155="","",IFERROR(VLOOKUP($B155,'設備台帳'!$A$5:$T$204,3,FALSE),""))</f>
        <v/>
      </c>
      <c r="F155" s="18">
        <f>IF($B155="","",IFERROR(VLOOKUP($B155,'設備台帳'!$A$5:$T$204,5,FALSE),""))</f>
        <v/>
      </c>
      <c r="G155" s="6" t="n"/>
      <c r="H155" s="6" t="n"/>
      <c r="I155" s="6" t="n"/>
      <c r="J155" s="25" t="n"/>
      <c r="K155" s="6" t="n"/>
      <c r="L155" s="6" t="n"/>
      <c r="M155" s="6" t="n"/>
      <c r="N155" s="6" t="n"/>
      <c r="O155" s="19">
        <f>IF($A155="","",IF(OR($M155="完了",$M155="取消",$J155=""),0,MAX(0,TODAY()-$J155)))</f>
        <v/>
      </c>
      <c r="P155" s="6" t="n"/>
      <c r="Q155" s="6" t="n"/>
    </row>
    <row r="156" ht="20" customHeight="1">
      <c r="A156" s="6" t="n"/>
      <c r="B156" s="6" t="n"/>
      <c r="C156" s="18">
        <f>IF($B156="","",IFERROR(VLOOKUP($B156,'設備台帳'!$A$5:$T$204,7,FALSE),""))</f>
        <v/>
      </c>
      <c r="D156" s="18">
        <f>IF($B156="","",IFERROR(VLOOKUP($B156,'設備台帳'!$A$5:$T$204,2,FALSE),""))</f>
        <v/>
      </c>
      <c r="E156" s="18">
        <f>IF($B156="","",IFERROR(VLOOKUP($B156,'設備台帳'!$A$5:$T$204,3,FALSE),""))</f>
        <v/>
      </c>
      <c r="F156" s="18">
        <f>IF($B156="","",IFERROR(VLOOKUP($B156,'設備台帳'!$A$5:$T$204,5,FALSE),""))</f>
        <v/>
      </c>
      <c r="G156" s="6" t="n"/>
      <c r="H156" s="6" t="n"/>
      <c r="I156" s="6" t="n"/>
      <c r="J156" s="25" t="n"/>
      <c r="K156" s="6" t="n"/>
      <c r="L156" s="6" t="n"/>
      <c r="M156" s="6" t="n"/>
      <c r="N156" s="6" t="n"/>
      <c r="O156" s="19">
        <f>IF($A156="","",IF(OR($M156="完了",$M156="取消",$J156=""),0,MAX(0,TODAY()-$J156)))</f>
        <v/>
      </c>
      <c r="P156" s="6" t="n"/>
      <c r="Q156" s="6" t="n"/>
    </row>
    <row r="157" ht="20" customHeight="1">
      <c r="A157" s="6" t="n"/>
      <c r="B157" s="6" t="n"/>
      <c r="C157" s="18">
        <f>IF($B157="","",IFERROR(VLOOKUP($B157,'設備台帳'!$A$5:$T$204,7,FALSE),""))</f>
        <v/>
      </c>
      <c r="D157" s="18">
        <f>IF($B157="","",IFERROR(VLOOKUP($B157,'設備台帳'!$A$5:$T$204,2,FALSE),""))</f>
        <v/>
      </c>
      <c r="E157" s="18">
        <f>IF($B157="","",IFERROR(VLOOKUP($B157,'設備台帳'!$A$5:$T$204,3,FALSE),""))</f>
        <v/>
      </c>
      <c r="F157" s="18">
        <f>IF($B157="","",IFERROR(VLOOKUP($B157,'設備台帳'!$A$5:$T$204,5,FALSE),""))</f>
        <v/>
      </c>
      <c r="G157" s="6" t="n"/>
      <c r="H157" s="6" t="n"/>
      <c r="I157" s="6" t="n"/>
      <c r="J157" s="25" t="n"/>
      <c r="K157" s="6" t="n"/>
      <c r="L157" s="6" t="n"/>
      <c r="M157" s="6" t="n"/>
      <c r="N157" s="6" t="n"/>
      <c r="O157" s="19">
        <f>IF($A157="","",IF(OR($M157="完了",$M157="取消",$J157=""),0,MAX(0,TODAY()-$J157)))</f>
        <v/>
      </c>
      <c r="P157" s="6" t="n"/>
      <c r="Q157" s="6" t="n"/>
    </row>
    <row r="158" ht="20" customHeight="1">
      <c r="A158" s="6" t="n"/>
      <c r="B158" s="6" t="n"/>
      <c r="C158" s="18">
        <f>IF($B158="","",IFERROR(VLOOKUP($B158,'設備台帳'!$A$5:$T$204,7,FALSE),""))</f>
        <v/>
      </c>
      <c r="D158" s="18">
        <f>IF($B158="","",IFERROR(VLOOKUP($B158,'設備台帳'!$A$5:$T$204,2,FALSE),""))</f>
        <v/>
      </c>
      <c r="E158" s="18">
        <f>IF($B158="","",IFERROR(VLOOKUP($B158,'設備台帳'!$A$5:$T$204,3,FALSE),""))</f>
        <v/>
      </c>
      <c r="F158" s="18">
        <f>IF($B158="","",IFERROR(VLOOKUP($B158,'設備台帳'!$A$5:$T$204,5,FALSE),""))</f>
        <v/>
      </c>
      <c r="G158" s="6" t="n"/>
      <c r="H158" s="6" t="n"/>
      <c r="I158" s="6" t="n"/>
      <c r="J158" s="25" t="n"/>
      <c r="K158" s="6" t="n"/>
      <c r="L158" s="6" t="n"/>
      <c r="M158" s="6" t="n"/>
      <c r="N158" s="6" t="n"/>
      <c r="O158" s="19">
        <f>IF($A158="","",IF(OR($M158="完了",$M158="取消",$J158=""),0,MAX(0,TODAY()-$J158)))</f>
        <v/>
      </c>
      <c r="P158" s="6" t="n"/>
      <c r="Q158" s="6" t="n"/>
    </row>
    <row r="159" ht="20" customHeight="1">
      <c r="A159" s="6" t="n"/>
      <c r="B159" s="6" t="n"/>
      <c r="C159" s="18">
        <f>IF($B159="","",IFERROR(VLOOKUP($B159,'設備台帳'!$A$5:$T$204,7,FALSE),""))</f>
        <v/>
      </c>
      <c r="D159" s="18">
        <f>IF($B159="","",IFERROR(VLOOKUP($B159,'設備台帳'!$A$5:$T$204,2,FALSE),""))</f>
        <v/>
      </c>
      <c r="E159" s="18">
        <f>IF($B159="","",IFERROR(VLOOKUP($B159,'設備台帳'!$A$5:$T$204,3,FALSE),""))</f>
        <v/>
      </c>
      <c r="F159" s="18">
        <f>IF($B159="","",IFERROR(VLOOKUP($B159,'設備台帳'!$A$5:$T$204,5,FALSE),""))</f>
        <v/>
      </c>
      <c r="G159" s="6" t="n"/>
      <c r="H159" s="6" t="n"/>
      <c r="I159" s="6" t="n"/>
      <c r="J159" s="25" t="n"/>
      <c r="K159" s="6" t="n"/>
      <c r="L159" s="6" t="n"/>
      <c r="M159" s="6" t="n"/>
      <c r="N159" s="6" t="n"/>
      <c r="O159" s="19">
        <f>IF($A159="","",IF(OR($M159="完了",$M159="取消",$J159=""),0,MAX(0,TODAY()-$J159)))</f>
        <v/>
      </c>
      <c r="P159" s="6" t="n"/>
      <c r="Q159" s="6" t="n"/>
    </row>
    <row r="160" ht="20" customHeight="1">
      <c r="A160" s="6" t="n"/>
      <c r="B160" s="6" t="n"/>
      <c r="C160" s="18">
        <f>IF($B160="","",IFERROR(VLOOKUP($B160,'設備台帳'!$A$5:$T$204,7,FALSE),""))</f>
        <v/>
      </c>
      <c r="D160" s="18">
        <f>IF($B160="","",IFERROR(VLOOKUP($B160,'設備台帳'!$A$5:$T$204,2,FALSE),""))</f>
        <v/>
      </c>
      <c r="E160" s="18">
        <f>IF($B160="","",IFERROR(VLOOKUP($B160,'設備台帳'!$A$5:$T$204,3,FALSE),""))</f>
        <v/>
      </c>
      <c r="F160" s="18">
        <f>IF($B160="","",IFERROR(VLOOKUP($B160,'設備台帳'!$A$5:$T$204,5,FALSE),""))</f>
        <v/>
      </c>
      <c r="G160" s="6" t="n"/>
      <c r="H160" s="6" t="n"/>
      <c r="I160" s="6" t="n"/>
      <c r="J160" s="25" t="n"/>
      <c r="K160" s="6" t="n"/>
      <c r="L160" s="6" t="n"/>
      <c r="M160" s="6" t="n"/>
      <c r="N160" s="6" t="n"/>
      <c r="O160" s="19">
        <f>IF($A160="","",IF(OR($M160="完了",$M160="取消",$J160=""),0,MAX(0,TODAY()-$J160)))</f>
        <v/>
      </c>
      <c r="P160" s="6" t="n"/>
      <c r="Q160" s="6" t="n"/>
    </row>
    <row r="161" ht="20" customHeight="1">
      <c r="A161" s="6" t="n"/>
      <c r="B161" s="6" t="n"/>
      <c r="C161" s="18">
        <f>IF($B161="","",IFERROR(VLOOKUP($B161,'設備台帳'!$A$5:$T$204,7,FALSE),""))</f>
        <v/>
      </c>
      <c r="D161" s="18">
        <f>IF($B161="","",IFERROR(VLOOKUP($B161,'設備台帳'!$A$5:$T$204,2,FALSE),""))</f>
        <v/>
      </c>
      <c r="E161" s="18">
        <f>IF($B161="","",IFERROR(VLOOKUP($B161,'設備台帳'!$A$5:$T$204,3,FALSE),""))</f>
        <v/>
      </c>
      <c r="F161" s="18">
        <f>IF($B161="","",IFERROR(VLOOKUP($B161,'設備台帳'!$A$5:$T$204,5,FALSE),""))</f>
        <v/>
      </c>
      <c r="G161" s="6" t="n"/>
      <c r="H161" s="6" t="n"/>
      <c r="I161" s="6" t="n"/>
      <c r="J161" s="25" t="n"/>
      <c r="K161" s="6" t="n"/>
      <c r="L161" s="6" t="n"/>
      <c r="M161" s="6" t="n"/>
      <c r="N161" s="6" t="n"/>
      <c r="O161" s="19">
        <f>IF($A161="","",IF(OR($M161="完了",$M161="取消",$J161=""),0,MAX(0,TODAY()-$J161)))</f>
        <v/>
      </c>
      <c r="P161" s="6" t="n"/>
      <c r="Q161" s="6" t="n"/>
    </row>
    <row r="162" ht="20" customHeight="1">
      <c r="A162" s="6" t="n"/>
      <c r="B162" s="6" t="n"/>
      <c r="C162" s="18">
        <f>IF($B162="","",IFERROR(VLOOKUP($B162,'設備台帳'!$A$5:$T$204,7,FALSE),""))</f>
        <v/>
      </c>
      <c r="D162" s="18">
        <f>IF($B162="","",IFERROR(VLOOKUP($B162,'設備台帳'!$A$5:$T$204,2,FALSE),""))</f>
        <v/>
      </c>
      <c r="E162" s="18">
        <f>IF($B162="","",IFERROR(VLOOKUP($B162,'設備台帳'!$A$5:$T$204,3,FALSE),""))</f>
        <v/>
      </c>
      <c r="F162" s="18">
        <f>IF($B162="","",IFERROR(VLOOKUP($B162,'設備台帳'!$A$5:$T$204,5,FALSE),""))</f>
        <v/>
      </c>
      <c r="G162" s="6" t="n"/>
      <c r="H162" s="6" t="n"/>
      <c r="I162" s="6" t="n"/>
      <c r="J162" s="25" t="n"/>
      <c r="K162" s="6" t="n"/>
      <c r="L162" s="6" t="n"/>
      <c r="M162" s="6" t="n"/>
      <c r="N162" s="6" t="n"/>
      <c r="O162" s="19">
        <f>IF($A162="","",IF(OR($M162="完了",$M162="取消",$J162=""),0,MAX(0,TODAY()-$J162)))</f>
        <v/>
      </c>
      <c r="P162" s="6" t="n"/>
      <c r="Q162" s="6" t="n"/>
    </row>
    <row r="163" ht="20" customHeight="1">
      <c r="A163" s="6" t="n"/>
      <c r="B163" s="6" t="n"/>
      <c r="C163" s="18">
        <f>IF($B163="","",IFERROR(VLOOKUP($B163,'設備台帳'!$A$5:$T$204,7,FALSE),""))</f>
        <v/>
      </c>
      <c r="D163" s="18">
        <f>IF($B163="","",IFERROR(VLOOKUP($B163,'設備台帳'!$A$5:$T$204,2,FALSE),""))</f>
        <v/>
      </c>
      <c r="E163" s="18">
        <f>IF($B163="","",IFERROR(VLOOKUP($B163,'設備台帳'!$A$5:$T$204,3,FALSE),""))</f>
        <v/>
      </c>
      <c r="F163" s="18">
        <f>IF($B163="","",IFERROR(VLOOKUP($B163,'設備台帳'!$A$5:$T$204,5,FALSE),""))</f>
        <v/>
      </c>
      <c r="G163" s="6" t="n"/>
      <c r="H163" s="6" t="n"/>
      <c r="I163" s="6" t="n"/>
      <c r="J163" s="25" t="n"/>
      <c r="K163" s="6" t="n"/>
      <c r="L163" s="6" t="n"/>
      <c r="M163" s="6" t="n"/>
      <c r="N163" s="6" t="n"/>
      <c r="O163" s="19">
        <f>IF($A163="","",IF(OR($M163="完了",$M163="取消",$J163=""),0,MAX(0,TODAY()-$J163)))</f>
        <v/>
      </c>
      <c r="P163" s="6" t="n"/>
      <c r="Q163" s="6" t="n"/>
    </row>
    <row r="164" ht="20" customHeight="1">
      <c r="A164" s="6" t="n"/>
      <c r="B164" s="6" t="n"/>
      <c r="C164" s="18">
        <f>IF($B164="","",IFERROR(VLOOKUP($B164,'設備台帳'!$A$5:$T$204,7,FALSE),""))</f>
        <v/>
      </c>
      <c r="D164" s="18">
        <f>IF($B164="","",IFERROR(VLOOKUP($B164,'設備台帳'!$A$5:$T$204,2,FALSE),""))</f>
        <v/>
      </c>
      <c r="E164" s="18">
        <f>IF($B164="","",IFERROR(VLOOKUP($B164,'設備台帳'!$A$5:$T$204,3,FALSE),""))</f>
        <v/>
      </c>
      <c r="F164" s="18">
        <f>IF($B164="","",IFERROR(VLOOKUP($B164,'設備台帳'!$A$5:$T$204,5,FALSE),""))</f>
        <v/>
      </c>
      <c r="G164" s="6" t="n"/>
      <c r="H164" s="6" t="n"/>
      <c r="I164" s="6" t="n"/>
      <c r="J164" s="25" t="n"/>
      <c r="K164" s="6" t="n"/>
      <c r="L164" s="6" t="n"/>
      <c r="M164" s="6" t="n"/>
      <c r="N164" s="6" t="n"/>
      <c r="O164" s="19">
        <f>IF($A164="","",IF(OR($M164="完了",$M164="取消",$J164=""),0,MAX(0,TODAY()-$J164)))</f>
        <v/>
      </c>
      <c r="P164" s="6" t="n"/>
      <c r="Q164" s="6" t="n"/>
    </row>
    <row r="165" ht="20" customHeight="1">
      <c r="A165" s="6" t="n"/>
      <c r="B165" s="6" t="n"/>
      <c r="C165" s="18">
        <f>IF($B165="","",IFERROR(VLOOKUP($B165,'設備台帳'!$A$5:$T$204,7,FALSE),""))</f>
        <v/>
      </c>
      <c r="D165" s="18">
        <f>IF($B165="","",IFERROR(VLOOKUP($B165,'設備台帳'!$A$5:$T$204,2,FALSE),""))</f>
        <v/>
      </c>
      <c r="E165" s="18">
        <f>IF($B165="","",IFERROR(VLOOKUP($B165,'設備台帳'!$A$5:$T$204,3,FALSE),""))</f>
        <v/>
      </c>
      <c r="F165" s="18">
        <f>IF($B165="","",IFERROR(VLOOKUP($B165,'設備台帳'!$A$5:$T$204,5,FALSE),""))</f>
        <v/>
      </c>
      <c r="G165" s="6" t="n"/>
      <c r="H165" s="6" t="n"/>
      <c r="I165" s="6" t="n"/>
      <c r="J165" s="25" t="n"/>
      <c r="K165" s="6" t="n"/>
      <c r="L165" s="6" t="n"/>
      <c r="M165" s="6" t="n"/>
      <c r="N165" s="6" t="n"/>
      <c r="O165" s="19">
        <f>IF($A165="","",IF(OR($M165="完了",$M165="取消",$J165=""),0,MAX(0,TODAY()-$J165)))</f>
        <v/>
      </c>
      <c r="P165" s="6" t="n"/>
      <c r="Q165" s="6" t="n"/>
    </row>
    <row r="166" ht="20" customHeight="1">
      <c r="A166" s="6" t="n"/>
      <c r="B166" s="6" t="n"/>
      <c r="C166" s="18">
        <f>IF($B166="","",IFERROR(VLOOKUP($B166,'設備台帳'!$A$5:$T$204,7,FALSE),""))</f>
        <v/>
      </c>
      <c r="D166" s="18">
        <f>IF($B166="","",IFERROR(VLOOKUP($B166,'設備台帳'!$A$5:$T$204,2,FALSE),""))</f>
        <v/>
      </c>
      <c r="E166" s="18">
        <f>IF($B166="","",IFERROR(VLOOKUP($B166,'設備台帳'!$A$5:$T$204,3,FALSE),""))</f>
        <v/>
      </c>
      <c r="F166" s="18">
        <f>IF($B166="","",IFERROR(VLOOKUP($B166,'設備台帳'!$A$5:$T$204,5,FALSE),""))</f>
        <v/>
      </c>
      <c r="G166" s="6" t="n"/>
      <c r="H166" s="6" t="n"/>
      <c r="I166" s="6" t="n"/>
      <c r="J166" s="25" t="n"/>
      <c r="K166" s="6" t="n"/>
      <c r="L166" s="6" t="n"/>
      <c r="M166" s="6" t="n"/>
      <c r="N166" s="6" t="n"/>
      <c r="O166" s="19">
        <f>IF($A166="","",IF(OR($M166="完了",$M166="取消",$J166=""),0,MAX(0,TODAY()-$J166)))</f>
        <v/>
      </c>
      <c r="P166" s="6" t="n"/>
      <c r="Q166" s="6" t="n"/>
    </row>
    <row r="167" ht="20" customHeight="1">
      <c r="A167" s="6" t="n"/>
      <c r="B167" s="6" t="n"/>
      <c r="C167" s="18">
        <f>IF($B167="","",IFERROR(VLOOKUP($B167,'設備台帳'!$A$5:$T$204,7,FALSE),""))</f>
        <v/>
      </c>
      <c r="D167" s="18">
        <f>IF($B167="","",IFERROR(VLOOKUP($B167,'設備台帳'!$A$5:$T$204,2,FALSE),""))</f>
        <v/>
      </c>
      <c r="E167" s="18">
        <f>IF($B167="","",IFERROR(VLOOKUP($B167,'設備台帳'!$A$5:$T$204,3,FALSE),""))</f>
        <v/>
      </c>
      <c r="F167" s="18">
        <f>IF($B167="","",IFERROR(VLOOKUP($B167,'設備台帳'!$A$5:$T$204,5,FALSE),""))</f>
        <v/>
      </c>
      <c r="G167" s="6" t="n"/>
      <c r="H167" s="6" t="n"/>
      <c r="I167" s="6" t="n"/>
      <c r="J167" s="25" t="n"/>
      <c r="K167" s="6" t="n"/>
      <c r="L167" s="6" t="n"/>
      <c r="M167" s="6" t="n"/>
      <c r="N167" s="6" t="n"/>
      <c r="O167" s="19">
        <f>IF($A167="","",IF(OR($M167="完了",$M167="取消",$J167=""),0,MAX(0,TODAY()-$J167)))</f>
        <v/>
      </c>
      <c r="P167" s="6" t="n"/>
      <c r="Q167" s="6" t="n"/>
    </row>
    <row r="168" ht="20" customHeight="1">
      <c r="A168" s="6" t="n"/>
      <c r="B168" s="6" t="n"/>
      <c r="C168" s="18">
        <f>IF($B168="","",IFERROR(VLOOKUP($B168,'設備台帳'!$A$5:$T$204,7,FALSE),""))</f>
        <v/>
      </c>
      <c r="D168" s="18">
        <f>IF($B168="","",IFERROR(VLOOKUP($B168,'設備台帳'!$A$5:$T$204,2,FALSE),""))</f>
        <v/>
      </c>
      <c r="E168" s="18">
        <f>IF($B168="","",IFERROR(VLOOKUP($B168,'設備台帳'!$A$5:$T$204,3,FALSE),""))</f>
        <v/>
      </c>
      <c r="F168" s="18">
        <f>IF($B168="","",IFERROR(VLOOKUP($B168,'設備台帳'!$A$5:$T$204,5,FALSE),""))</f>
        <v/>
      </c>
      <c r="G168" s="6" t="n"/>
      <c r="H168" s="6" t="n"/>
      <c r="I168" s="6" t="n"/>
      <c r="J168" s="25" t="n"/>
      <c r="K168" s="6" t="n"/>
      <c r="L168" s="6" t="n"/>
      <c r="M168" s="6" t="n"/>
      <c r="N168" s="6" t="n"/>
      <c r="O168" s="19">
        <f>IF($A168="","",IF(OR($M168="完了",$M168="取消",$J168=""),0,MAX(0,TODAY()-$J168)))</f>
        <v/>
      </c>
      <c r="P168" s="6" t="n"/>
      <c r="Q168" s="6" t="n"/>
    </row>
    <row r="169" ht="20" customHeight="1">
      <c r="A169" s="6" t="n"/>
      <c r="B169" s="6" t="n"/>
      <c r="C169" s="18">
        <f>IF($B169="","",IFERROR(VLOOKUP($B169,'設備台帳'!$A$5:$T$204,7,FALSE),""))</f>
        <v/>
      </c>
      <c r="D169" s="18">
        <f>IF($B169="","",IFERROR(VLOOKUP($B169,'設備台帳'!$A$5:$T$204,2,FALSE),""))</f>
        <v/>
      </c>
      <c r="E169" s="18">
        <f>IF($B169="","",IFERROR(VLOOKUP($B169,'設備台帳'!$A$5:$T$204,3,FALSE),""))</f>
        <v/>
      </c>
      <c r="F169" s="18">
        <f>IF($B169="","",IFERROR(VLOOKUP($B169,'設備台帳'!$A$5:$T$204,5,FALSE),""))</f>
        <v/>
      </c>
      <c r="G169" s="6" t="n"/>
      <c r="H169" s="6" t="n"/>
      <c r="I169" s="6" t="n"/>
      <c r="J169" s="25" t="n"/>
      <c r="K169" s="6" t="n"/>
      <c r="L169" s="6" t="n"/>
      <c r="M169" s="6" t="n"/>
      <c r="N169" s="6" t="n"/>
      <c r="O169" s="19">
        <f>IF($A169="","",IF(OR($M169="完了",$M169="取消",$J169=""),0,MAX(0,TODAY()-$J169)))</f>
        <v/>
      </c>
      <c r="P169" s="6" t="n"/>
      <c r="Q169" s="6" t="n"/>
    </row>
    <row r="170" ht="20" customHeight="1">
      <c r="A170" s="6" t="n"/>
      <c r="B170" s="6" t="n"/>
      <c r="C170" s="18">
        <f>IF($B170="","",IFERROR(VLOOKUP($B170,'設備台帳'!$A$5:$T$204,7,FALSE),""))</f>
        <v/>
      </c>
      <c r="D170" s="18">
        <f>IF($B170="","",IFERROR(VLOOKUP($B170,'設備台帳'!$A$5:$T$204,2,FALSE),""))</f>
        <v/>
      </c>
      <c r="E170" s="18">
        <f>IF($B170="","",IFERROR(VLOOKUP($B170,'設備台帳'!$A$5:$T$204,3,FALSE),""))</f>
        <v/>
      </c>
      <c r="F170" s="18">
        <f>IF($B170="","",IFERROR(VLOOKUP($B170,'設備台帳'!$A$5:$T$204,5,FALSE),""))</f>
        <v/>
      </c>
      <c r="G170" s="6" t="n"/>
      <c r="H170" s="6" t="n"/>
      <c r="I170" s="6" t="n"/>
      <c r="J170" s="25" t="n"/>
      <c r="K170" s="6" t="n"/>
      <c r="L170" s="6" t="n"/>
      <c r="M170" s="6" t="n"/>
      <c r="N170" s="6" t="n"/>
      <c r="O170" s="19">
        <f>IF($A170="","",IF(OR($M170="完了",$M170="取消",$J170=""),0,MAX(0,TODAY()-$J170)))</f>
        <v/>
      </c>
      <c r="P170" s="6" t="n"/>
      <c r="Q170" s="6" t="n"/>
    </row>
    <row r="171" ht="20" customHeight="1">
      <c r="A171" s="6" t="n"/>
      <c r="B171" s="6" t="n"/>
      <c r="C171" s="18">
        <f>IF($B171="","",IFERROR(VLOOKUP($B171,'設備台帳'!$A$5:$T$204,7,FALSE),""))</f>
        <v/>
      </c>
      <c r="D171" s="18">
        <f>IF($B171="","",IFERROR(VLOOKUP($B171,'設備台帳'!$A$5:$T$204,2,FALSE),""))</f>
        <v/>
      </c>
      <c r="E171" s="18">
        <f>IF($B171="","",IFERROR(VLOOKUP($B171,'設備台帳'!$A$5:$T$204,3,FALSE),""))</f>
        <v/>
      </c>
      <c r="F171" s="18">
        <f>IF($B171="","",IFERROR(VLOOKUP($B171,'設備台帳'!$A$5:$T$204,5,FALSE),""))</f>
        <v/>
      </c>
      <c r="G171" s="6" t="n"/>
      <c r="H171" s="6" t="n"/>
      <c r="I171" s="6" t="n"/>
      <c r="J171" s="25" t="n"/>
      <c r="K171" s="6" t="n"/>
      <c r="L171" s="6" t="n"/>
      <c r="M171" s="6" t="n"/>
      <c r="N171" s="6" t="n"/>
      <c r="O171" s="19">
        <f>IF($A171="","",IF(OR($M171="完了",$M171="取消",$J171=""),0,MAX(0,TODAY()-$J171)))</f>
        <v/>
      </c>
      <c r="P171" s="6" t="n"/>
      <c r="Q171" s="6" t="n"/>
    </row>
    <row r="172" ht="20" customHeight="1">
      <c r="A172" s="6" t="n"/>
      <c r="B172" s="6" t="n"/>
      <c r="C172" s="18">
        <f>IF($B172="","",IFERROR(VLOOKUP($B172,'設備台帳'!$A$5:$T$204,7,FALSE),""))</f>
        <v/>
      </c>
      <c r="D172" s="18">
        <f>IF($B172="","",IFERROR(VLOOKUP($B172,'設備台帳'!$A$5:$T$204,2,FALSE),""))</f>
        <v/>
      </c>
      <c r="E172" s="18">
        <f>IF($B172="","",IFERROR(VLOOKUP($B172,'設備台帳'!$A$5:$T$204,3,FALSE),""))</f>
        <v/>
      </c>
      <c r="F172" s="18">
        <f>IF($B172="","",IFERROR(VLOOKUP($B172,'設備台帳'!$A$5:$T$204,5,FALSE),""))</f>
        <v/>
      </c>
      <c r="G172" s="6" t="n"/>
      <c r="H172" s="6" t="n"/>
      <c r="I172" s="6" t="n"/>
      <c r="J172" s="25" t="n"/>
      <c r="K172" s="6" t="n"/>
      <c r="L172" s="6" t="n"/>
      <c r="M172" s="6" t="n"/>
      <c r="N172" s="6" t="n"/>
      <c r="O172" s="19">
        <f>IF($A172="","",IF(OR($M172="完了",$M172="取消",$J172=""),0,MAX(0,TODAY()-$J172)))</f>
        <v/>
      </c>
      <c r="P172" s="6" t="n"/>
      <c r="Q172" s="6" t="n"/>
    </row>
    <row r="173" ht="20" customHeight="1">
      <c r="A173" s="6" t="n"/>
      <c r="B173" s="6" t="n"/>
      <c r="C173" s="18">
        <f>IF($B173="","",IFERROR(VLOOKUP($B173,'設備台帳'!$A$5:$T$204,7,FALSE),""))</f>
        <v/>
      </c>
      <c r="D173" s="18">
        <f>IF($B173="","",IFERROR(VLOOKUP($B173,'設備台帳'!$A$5:$T$204,2,FALSE),""))</f>
        <v/>
      </c>
      <c r="E173" s="18">
        <f>IF($B173="","",IFERROR(VLOOKUP($B173,'設備台帳'!$A$5:$T$204,3,FALSE),""))</f>
        <v/>
      </c>
      <c r="F173" s="18">
        <f>IF($B173="","",IFERROR(VLOOKUP($B173,'設備台帳'!$A$5:$T$204,5,FALSE),""))</f>
        <v/>
      </c>
      <c r="G173" s="6" t="n"/>
      <c r="H173" s="6" t="n"/>
      <c r="I173" s="6" t="n"/>
      <c r="J173" s="25" t="n"/>
      <c r="K173" s="6" t="n"/>
      <c r="L173" s="6" t="n"/>
      <c r="M173" s="6" t="n"/>
      <c r="N173" s="6" t="n"/>
      <c r="O173" s="19">
        <f>IF($A173="","",IF(OR($M173="完了",$M173="取消",$J173=""),0,MAX(0,TODAY()-$J173)))</f>
        <v/>
      </c>
      <c r="P173" s="6" t="n"/>
      <c r="Q173" s="6" t="n"/>
    </row>
    <row r="174" ht="20" customHeight="1">
      <c r="A174" s="6" t="n"/>
      <c r="B174" s="6" t="n"/>
      <c r="C174" s="18">
        <f>IF($B174="","",IFERROR(VLOOKUP($B174,'設備台帳'!$A$5:$T$204,7,FALSE),""))</f>
        <v/>
      </c>
      <c r="D174" s="18">
        <f>IF($B174="","",IFERROR(VLOOKUP($B174,'設備台帳'!$A$5:$T$204,2,FALSE),""))</f>
        <v/>
      </c>
      <c r="E174" s="18">
        <f>IF($B174="","",IFERROR(VLOOKUP($B174,'設備台帳'!$A$5:$T$204,3,FALSE),""))</f>
        <v/>
      </c>
      <c r="F174" s="18">
        <f>IF($B174="","",IFERROR(VLOOKUP($B174,'設備台帳'!$A$5:$T$204,5,FALSE),""))</f>
        <v/>
      </c>
      <c r="G174" s="6" t="n"/>
      <c r="H174" s="6" t="n"/>
      <c r="I174" s="6" t="n"/>
      <c r="J174" s="25" t="n"/>
      <c r="K174" s="6" t="n"/>
      <c r="L174" s="6" t="n"/>
      <c r="M174" s="6" t="n"/>
      <c r="N174" s="6" t="n"/>
      <c r="O174" s="19">
        <f>IF($A174="","",IF(OR($M174="完了",$M174="取消",$J174=""),0,MAX(0,TODAY()-$J174)))</f>
        <v/>
      </c>
      <c r="P174" s="6" t="n"/>
      <c r="Q174" s="6" t="n"/>
    </row>
    <row r="175" ht="20" customHeight="1">
      <c r="A175" s="6" t="n"/>
      <c r="B175" s="6" t="n"/>
      <c r="C175" s="18">
        <f>IF($B175="","",IFERROR(VLOOKUP($B175,'設備台帳'!$A$5:$T$204,7,FALSE),""))</f>
        <v/>
      </c>
      <c r="D175" s="18">
        <f>IF($B175="","",IFERROR(VLOOKUP($B175,'設備台帳'!$A$5:$T$204,2,FALSE),""))</f>
        <v/>
      </c>
      <c r="E175" s="18">
        <f>IF($B175="","",IFERROR(VLOOKUP($B175,'設備台帳'!$A$5:$T$204,3,FALSE),""))</f>
        <v/>
      </c>
      <c r="F175" s="18">
        <f>IF($B175="","",IFERROR(VLOOKUP($B175,'設備台帳'!$A$5:$T$204,5,FALSE),""))</f>
        <v/>
      </c>
      <c r="G175" s="6" t="n"/>
      <c r="H175" s="6" t="n"/>
      <c r="I175" s="6" t="n"/>
      <c r="J175" s="25" t="n"/>
      <c r="K175" s="6" t="n"/>
      <c r="L175" s="6" t="n"/>
      <c r="M175" s="6" t="n"/>
      <c r="N175" s="6" t="n"/>
      <c r="O175" s="19">
        <f>IF($A175="","",IF(OR($M175="完了",$M175="取消",$J175=""),0,MAX(0,TODAY()-$J175)))</f>
        <v/>
      </c>
      <c r="P175" s="6" t="n"/>
      <c r="Q175" s="6" t="n"/>
    </row>
    <row r="176" ht="20" customHeight="1">
      <c r="A176" s="6" t="n"/>
      <c r="B176" s="6" t="n"/>
      <c r="C176" s="18">
        <f>IF($B176="","",IFERROR(VLOOKUP($B176,'設備台帳'!$A$5:$T$204,7,FALSE),""))</f>
        <v/>
      </c>
      <c r="D176" s="18">
        <f>IF($B176="","",IFERROR(VLOOKUP($B176,'設備台帳'!$A$5:$T$204,2,FALSE),""))</f>
        <v/>
      </c>
      <c r="E176" s="18">
        <f>IF($B176="","",IFERROR(VLOOKUP($B176,'設備台帳'!$A$5:$T$204,3,FALSE),""))</f>
        <v/>
      </c>
      <c r="F176" s="18">
        <f>IF($B176="","",IFERROR(VLOOKUP($B176,'設備台帳'!$A$5:$T$204,5,FALSE),""))</f>
        <v/>
      </c>
      <c r="G176" s="6" t="n"/>
      <c r="H176" s="6" t="n"/>
      <c r="I176" s="6" t="n"/>
      <c r="J176" s="25" t="n"/>
      <c r="K176" s="6" t="n"/>
      <c r="L176" s="6" t="n"/>
      <c r="M176" s="6" t="n"/>
      <c r="N176" s="6" t="n"/>
      <c r="O176" s="19">
        <f>IF($A176="","",IF(OR($M176="完了",$M176="取消",$J176=""),0,MAX(0,TODAY()-$J176)))</f>
        <v/>
      </c>
      <c r="P176" s="6" t="n"/>
      <c r="Q176" s="6" t="n"/>
    </row>
    <row r="177" ht="20" customHeight="1">
      <c r="A177" s="6" t="n"/>
      <c r="B177" s="6" t="n"/>
      <c r="C177" s="18">
        <f>IF($B177="","",IFERROR(VLOOKUP($B177,'設備台帳'!$A$5:$T$204,7,FALSE),""))</f>
        <v/>
      </c>
      <c r="D177" s="18">
        <f>IF($B177="","",IFERROR(VLOOKUP($B177,'設備台帳'!$A$5:$T$204,2,FALSE),""))</f>
        <v/>
      </c>
      <c r="E177" s="18">
        <f>IF($B177="","",IFERROR(VLOOKUP($B177,'設備台帳'!$A$5:$T$204,3,FALSE),""))</f>
        <v/>
      </c>
      <c r="F177" s="18">
        <f>IF($B177="","",IFERROR(VLOOKUP($B177,'設備台帳'!$A$5:$T$204,5,FALSE),""))</f>
        <v/>
      </c>
      <c r="G177" s="6" t="n"/>
      <c r="H177" s="6" t="n"/>
      <c r="I177" s="6" t="n"/>
      <c r="J177" s="25" t="n"/>
      <c r="K177" s="6" t="n"/>
      <c r="L177" s="6" t="n"/>
      <c r="M177" s="6" t="n"/>
      <c r="N177" s="6" t="n"/>
      <c r="O177" s="19">
        <f>IF($A177="","",IF(OR($M177="完了",$M177="取消",$J177=""),0,MAX(0,TODAY()-$J177)))</f>
        <v/>
      </c>
      <c r="P177" s="6" t="n"/>
      <c r="Q177" s="6" t="n"/>
    </row>
    <row r="178" ht="20" customHeight="1">
      <c r="A178" s="6" t="n"/>
      <c r="B178" s="6" t="n"/>
      <c r="C178" s="18">
        <f>IF($B178="","",IFERROR(VLOOKUP($B178,'設備台帳'!$A$5:$T$204,7,FALSE),""))</f>
        <v/>
      </c>
      <c r="D178" s="18">
        <f>IF($B178="","",IFERROR(VLOOKUP($B178,'設備台帳'!$A$5:$T$204,2,FALSE),""))</f>
        <v/>
      </c>
      <c r="E178" s="18">
        <f>IF($B178="","",IFERROR(VLOOKUP($B178,'設備台帳'!$A$5:$T$204,3,FALSE),""))</f>
        <v/>
      </c>
      <c r="F178" s="18">
        <f>IF($B178="","",IFERROR(VLOOKUP($B178,'設備台帳'!$A$5:$T$204,5,FALSE),""))</f>
        <v/>
      </c>
      <c r="G178" s="6" t="n"/>
      <c r="H178" s="6" t="n"/>
      <c r="I178" s="6" t="n"/>
      <c r="J178" s="25" t="n"/>
      <c r="K178" s="6" t="n"/>
      <c r="L178" s="6" t="n"/>
      <c r="M178" s="6" t="n"/>
      <c r="N178" s="6" t="n"/>
      <c r="O178" s="19">
        <f>IF($A178="","",IF(OR($M178="完了",$M178="取消",$J178=""),0,MAX(0,TODAY()-$J178)))</f>
        <v/>
      </c>
      <c r="P178" s="6" t="n"/>
      <c r="Q178" s="6" t="n"/>
    </row>
    <row r="179" ht="20" customHeight="1">
      <c r="A179" s="6" t="n"/>
      <c r="B179" s="6" t="n"/>
      <c r="C179" s="18">
        <f>IF($B179="","",IFERROR(VLOOKUP($B179,'設備台帳'!$A$5:$T$204,7,FALSE),""))</f>
        <v/>
      </c>
      <c r="D179" s="18">
        <f>IF($B179="","",IFERROR(VLOOKUP($B179,'設備台帳'!$A$5:$T$204,2,FALSE),""))</f>
        <v/>
      </c>
      <c r="E179" s="18">
        <f>IF($B179="","",IFERROR(VLOOKUP($B179,'設備台帳'!$A$5:$T$204,3,FALSE),""))</f>
        <v/>
      </c>
      <c r="F179" s="18">
        <f>IF($B179="","",IFERROR(VLOOKUP($B179,'設備台帳'!$A$5:$T$204,5,FALSE),""))</f>
        <v/>
      </c>
      <c r="G179" s="6" t="n"/>
      <c r="H179" s="6" t="n"/>
      <c r="I179" s="6" t="n"/>
      <c r="J179" s="25" t="n"/>
      <c r="K179" s="6" t="n"/>
      <c r="L179" s="6" t="n"/>
      <c r="M179" s="6" t="n"/>
      <c r="N179" s="6" t="n"/>
      <c r="O179" s="19">
        <f>IF($A179="","",IF(OR($M179="完了",$M179="取消",$J179=""),0,MAX(0,TODAY()-$J179)))</f>
        <v/>
      </c>
      <c r="P179" s="6" t="n"/>
      <c r="Q179" s="6" t="n"/>
    </row>
    <row r="180" ht="20" customHeight="1">
      <c r="A180" s="6" t="n"/>
      <c r="B180" s="6" t="n"/>
      <c r="C180" s="18">
        <f>IF($B180="","",IFERROR(VLOOKUP($B180,'設備台帳'!$A$5:$T$204,7,FALSE),""))</f>
        <v/>
      </c>
      <c r="D180" s="18">
        <f>IF($B180="","",IFERROR(VLOOKUP($B180,'設備台帳'!$A$5:$T$204,2,FALSE),""))</f>
        <v/>
      </c>
      <c r="E180" s="18">
        <f>IF($B180="","",IFERROR(VLOOKUP($B180,'設備台帳'!$A$5:$T$204,3,FALSE),""))</f>
        <v/>
      </c>
      <c r="F180" s="18">
        <f>IF($B180="","",IFERROR(VLOOKUP($B180,'設備台帳'!$A$5:$T$204,5,FALSE),""))</f>
        <v/>
      </c>
      <c r="G180" s="6" t="n"/>
      <c r="H180" s="6" t="n"/>
      <c r="I180" s="6" t="n"/>
      <c r="J180" s="25" t="n"/>
      <c r="K180" s="6" t="n"/>
      <c r="L180" s="6" t="n"/>
      <c r="M180" s="6" t="n"/>
      <c r="N180" s="6" t="n"/>
      <c r="O180" s="19">
        <f>IF($A180="","",IF(OR($M180="完了",$M180="取消",$J180=""),0,MAX(0,TODAY()-$J180)))</f>
        <v/>
      </c>
      <c r="P180" s="6" t="n"/>
      <c r="Q180" s="6" t="n"/>
    </row>
    <row r="181" ht="20" customHeight="1">
      <c r="A181" s="6" t="n"/>
      <c r="B181" s="6" t="n"/>
      <c r="C181" s="18">
        <f>IF($B181="","",IFERROR(VLOOKUP($B181,'設備台帳'!$A$5:$T$204,7,FALSE),""))</f>
        <v/>
      </c>
      <c r="D181" s="18">
        <f>IF($B181="","",IFERROR(VLOOKUP($B181,'設備台帳'!$A$5:$T$204,2,FALSE),""))</f>
        <v/>
      </c>
      <c r="E181" s="18">
        <f>IF($B181="","",IFERROR(VLOOKUP($B181,'設備台帳'!$A$5:$T$204,3,FALSE),""))</f>
        <v/>
      </c>
      <c r="F181" s="18">
        <f>IF($B181="","",IFERROR(VLOOKUP($B181,'設備台帳'!$A$5:$T$204,5,FALSE),""))</f>
        <v/>
      </c>
      <c r="G181" s="6" t="n"/>
      <c r="H181" s="6" t="n"/>
      <c r="I181" s="6" t="n"/>
      <c r="J181" s="25" t="n"/>
      <c r="K181" s="6" t="n"/>
      <c r="L181" s="6" t="n"/>
      <c r="M181" s="6" t="n"/>
      <c r="N181" s="6" t="n"/>
      <c r="O181" s="19">
        <f>IF($A181="","",IF(OR($M181="完了",$M181="取消",$J181=""),0,MAX(0,TODAY()-$J181)))</f>
        <v/>
      </c>
      <c r="P181" s="6" t="n"/>
      <c r="Q181" s="6" t="n"/>
    </row>
    <row r="182" ht="20" customHeight="1">
      <c r="A182" s="6" t="n"/>
      <c r="B182" s="6" t="n"/>
      <c r="C182" s="18">
        <f>IF($B182="","",IFERROR(VLOOKUP($B182,'設備台帳'!$A$5:$T$204,7,FALSE),""))</f>
        <v/>
      </c>
      <c r="D182" s="18">
        <f>IF($B182="","",IFERROR(VLOOKUP($B182,'設備台帳'!$A$5:$T$204,2,FALSE),""))</f>
        <v/>
      </c>
      <c r="E182" s="18">
        <f>IF($B182="","",IFERROR(VLOOKUP($B182,'設備台帳'!$A$5:$T$204,3,FALSE),""))</f>
        <v/>
      </c>
      <c r="F182" s="18">
        <f>IF($B182="","",IFERROR(VLOOKUP($B182,'設備台帳'!$A$5:$T$204,5,FALSE),""))</f>
        <v/>
      </c>
      <c r="G182" s="6" t="n"/>
      <c r="H182" s="6" t="n"/>
      <c r="I182" s="6" t="n"/>
      <c r="J182" s="25" t="n"/>
      <c r="K182" s="6" t="n"/>
      <c r="L182" s="6" t="n"/>
      <c r="M182" s="6" t="n"/>
      <c r="N182" s="6" t="n"/>
      <c r="O182" s="19">
        <f>IF($A182="","",IF(OR($M182="完了",$M182="取消",$J182=""),0,MAX(0,TODAY()-$J182)))</f>
        <v/>
      </c>
      <c r="P182" s="6" t="n"/>
      <c r="Q182" s="6" t="n"/>
    </row>
    <row r="183" ht="20" customHeight="1">
      <c r="A183" s="6" t="n"/>
      <c r="B183" s="6" t="n"/>
      <c r="C183" s="18">
        <f>IF($B183="","",IFERROR(VLOOKUP($B183,'設備台帳'!$A$5:$T$204,7,FALSE),""))</f>
        <v/>
      </c>
      <c r="D183" s="18">
        <f>IF($B183="","",IFERROR(VLOOKUP($B183,'設備台帳'!$A$5:$T$204,2,FALSE),""))</f>
        <v/>
      </c>
      <c r="E183" s="18">
        <f>IF($B183="","",IFERROR(VLOOKUP($B183,'設備台帳'!$A$5:$T$204,3,FALSE),""))</f>
        <v/>
      </c>
      <c r="F183" s="18">
        <f>IF($B183="","",IFERROR(VLOOKUP($B183,'設備台帳'!$A$5:$T$204,5,FALSE),""))</f>
        <v/>
      </c>
      <c r="G183" s="6" t="n"/>
      <c r="H183" s="6" t="n"/>
      <c r="I183" s="6" t="n"/>
      <c r="J183" s="25" t="n"/>
      <c r="K183" s="6" t="n"/>
      <c r="L183" s="6" t="n"/>
      <c r="M183" s="6" t="n"/>
      <c r="N183" s="6" t="n"/>
      <c r="O183" s="19">
        <f>IF($A183="","",IF(OR($M183="完了",$M183="取消",$J183=""),0,MAX(0,TODAY()-$J183)))</f>
        <v/>
      </c>
      <c r="P183" s="6" t="n"/>
      <c r="Q183" s="6" t="n"/>
    </row>
    <row r="184" ht="20" customHeight="1">
      <c r="A184" s="6" t="n"/>
      <c r="B184" s="6" t="n"/>
      <c r="C184" s="18">
        <f>IF($B184="","",IFERROR(VLOOKUP($B184,'設備台帳'!$A$5:$T$204,7,FALSE),""))</f>
        <v/>
      </c>
      <c r="D184" s="18">
        <f>IF($B184="","",IFERROR(VLOOKUP($B184,'設備台帳'!$A$5:$T$204,2,FALSE),""))</f>
        <v/>
      </c>
      <c r="E184" s="18">
        <f>IF($B184="","",IFERROR(VLOOKUP($B184,'設備台帳'!$A$5:$T$204,3,FALSE),""))</f>
        <v/>
      </c>
      <c r="F184" s="18">
        <f>IF($B184="","",IFERROR(VLOOKUP($B184,'設備台帳'!$A$5:$T$204,5,FALSE),""))</f>
        <v/>
      </c>
      <c r="G184" s="6" t="n"/>
      <c r="H184" s="6" t="n"/>
      <c r="I184" s="6" t="n"/>
      <c r="J184" s="25" t="n"/>
      <c r="K184" s="6" t="n"/>
      <c r="L184" s="6" t="n"/>
      <c r="M184" s="6" t="n"/>
      <c r="N184" s="6" t="n"/>
      <c r="O184" s="19">
        <f>IF($A184="","",IF(OR($M184="完了",$M184="取消",$J184=""),0,MAX(0,TODAY()-$J184)))</f>
        <v/>
      </c>
      <c r="P184" s="6" t="n"/>
      <c r="Q184" s="6" t="n"/>
    </row>
    <row r="185" ht="20" customHeight="1">
      <c r="A185" s="6" t="n"/>
      <c r="B185" s="6" t="n"/>
      <c r="C185" s="18">
        <f>IF($B185="","",IFERROR(VLOOKUP($B185,'設備台帳'!$A$5:$T$204,7,FALSE),""))</f>
        <v/>
      </c>
      <c r="D185" s="18">
        <f>IF($B185="","",IFERROR(VLOOKUP($B185,'設備台帳'!$A$5:$T$204,2,FALSE),""))</f>
        <v/>
      </c>
      <c r="E185" s="18">
        <f>IF($B185="","",IFERROR(VLOOKUP($B185,'設備台帳'!$A$5:$T$204,3,FALSE),""))</f>
        <v/>
      </c>
      <c r="F185" s="18">
        <f>IF($B185="","",IFERROR(VLOOKUP($B185,'設備台帳'!$A$5:$T$204,5,FALSE),""))</f>
        <v/>
      </c>
      <c r="G185" s="6" t="n"/>
      <c r="H185" s="6" t="n"/>
      <c r="I185" s="6" t="n"/>
      <c r="J185" s="25" t="n"/>
      <c r="K185" s="6" t="n"/>
      <c r="L185" s="6" t="n"/>
      <c r="M185" s="6" t="n"/>
      <c r="N185" s="6" t="n"/>
      <c r="O185" s="19">
        <f>IF($A185="","",IF(OR($M185="完了",$M185="取消",$J185=""),0,MAX(0,TODAY()-$J185)))</f>
        <v/>
      </c>
      <c r="P185" s="6" t="n"/>
      <c r="Q185" s="6" t="n"/>
    </row>
    <row r="186" ht="20" customHeight="1">
      <c r="A186" s="6" t="n"/>
      <c r="B186" s="6" t="n"/>
      <c r="C186" s="18">
        <f>IF($B186="","",IFERROR(VLOOKUP($B186,'設備台帳'!$A$5:$T$204,7,FALSE),""))</f>
        <v/>
      </c>
      <c r="D186" s="18">
        <f>IF($B186="","",IFERROR(VLOOKUP($B186,'設備台帳'!$A$5:$T$204,2,FALSE),""))</f>
        <v/>
      </c>
      <c r="E186" s="18">
        <f>IF($B186="","",IFERROR(VLOOKUP($B186,'設備台帳'!$A$5:$T$204,3,FALSE),""))</f>
        <v/>
      </c>
      <c r="F186" s="18">
        <f>IF($B186="","",IFERROR(VLOOKUP($B186,'設備台帳'!$A$5:$T$204,5,FALSE),""))</f>
        <v/>
      </c>
      <c r="G186" s="6" t="n"/>
      <c r="H186" s="6" t="n"/>
      <c r="I186" s="6" t="n"/>
      <c r="J186" s="25" t="n"/>
      <c r="K186" s="6" t="n"/>
      <c r="L186" s="6" t="n"/>
      <c r="M186" s="6" t="n"/>
      <c r="N186" s="6" t="n"/>
      <c r="O186" s="19">
        <f>IF($A186="","",IF(OR($M186="完了",$M186="取消",$J186=""),0,MAX(0,TODAY()-$J186)))</f>
        <v/>
      </c>
      <c r="P186" s="6" t="n"/>
      <c r="Q186" s="6" t="n"/>
    </row>
    <row r="187" ht="20" customHeight="1">
      <c r="A187" s="6" t="n"/>
      <c r="B187" s="6" t="n"/>
      <c r="C187" s="18">
        <f>IF($B187="","",IFERROR(VLOOKUP($B187,'設備台帳'!$A$5:$T$204,7,FALSE),""))</f>
        <v/>
      </c>
      <c r="D187" s="18">
        <f>IF($B187="","",IFERROR(VLOOKUP($B187,'設備台帳'!$A$5:$T$204,2,FALSE),""))</f>
        <v/>
      </c>
      <c r="E187" s="18">
        <f>IF($B187="","",IFERROR(VLOOKUP($B187,'設備台帳'!$A$5:$T$204,3,FALSE),""))</f>
        <v/>
      </c>
      <c r="F187" s="18">
        <f>IF($B187="","",IFERROR(VLOOKUP($B187,'設備台帳'!$A$5:$T$204,5,FALSE),""))</f>
        <v/>
      </c>
      <c r="G187" s="6" t="n"/>
      <c r="H187" s="6" t="n"/>
      <c r="I187" s="6" t="n"/>
      <c r="J187" s="25" t="n"/>
      <c r="K187" s="6" t="n"/>
      <c r="L187" s="6" t="n"/>
      <c r="M187" s="6" t="n"/>
      <c r="N187" s="6" t="n"/>
      <c r="O187" s="19">
        <f>IF($A187="","",IF(OR($M187="完了",$M187="取消",$J187=""),0,MAX(0,TODAY()-$J187)))</f>
        <v/>
      </c>
      <c r="P187" s="6" t="n"/>
      <c r="Q187" s="6" t="n"/>
    </row>
    <row r="188" ht="20" customHeight="1">
      <c r="A188" s="6" t="n"/>
      <c r="B188" s="6" t="n"/>
      <c r="C188" s="18">
        <f>IF($B188="","",IFERROR(VLOOKUP($B188,'設備台帳'!$A$5:$T$204,7,FALSE),""))</f>
        <v/>
      </c>
      <c r="D188" s="18">
        <f>IF($B188="","",IFERROR(VLOOKUP($B188,'設備台帳'!$A$5:$T$204,2,FALSE),""))</f>
        <v/>
      </c>
      <c r="E188" s="18">
        <f>IF($B188="","",IFERROR(VLOOKUP($B188,'設備台帳'!$A$5:$T$204,3,FALSE),""))</f>
        <v/>
      </c>
      <c r="F188" s="18">
        <f>IF($B188="","",IFERROR(VLOOKUP($B188,'設備台帳'!$A$5:$T$204,5,FALSE),""))</f>
        <v/>
      </c>
      <c r="G188" s="6" t="n"/>
      <c r="H188" s="6" t="n"/>
      <c r="I188" s="6" t="n"/>
      <c r="J188" s="25" t="n"/>
      <c r="K188" s="6" t="n"/>
      <c r="L188" s="6" t="n"/>
      <c r="M188" s="6" t="n"/>
      <c r="N188" s="6" t="n"/>
      <c r="O188" s="19">
        <f>IF($A188="","",IF(OR($M188="完了",$M188="取消",$J188=""),0,MAX(0,TODAY()-$J188)))</f>
        <v/>
      </c>
      <c r="P188" s="6" t="n"/>
      <c r="Q188" s="6" t="n"/>
    </row>
    <row r="189" ht="20" customHeight="1">
      <c r="A189" s="6" t="n"/>
      <c r="B189" s="6" t="n"/>
      <c r="C189" s="18">
        <f>IF($B189="","",IFERROR(VLOOKUP($B189,'設備台帳'!$A$5:$T$204,7,FALSE),""))</f>
        <v/>
      </c>
      <c r="D189" s="18">
        <f>IF($B189="","",IFERROR(VLOOKUP($B189,'設備台帳'!$A$5:$T$204,2,FALSE),""))</f>
        <v/>
      </c>
      <c r="E189" s="18">
        <f>IF($B189="","",IFERROR(VLOOKUP($B189,'設備台帳'!$A$5:$T$204,3,FALSE),""))</f>
        <v/>
      </c>
      <c r="F189" s="18">
        <f>IF($B189="","",IFERROR(VLOOKUP($B189,'設備台帳'!$A$5:$T$204,5,FALSE),""))</f>
        <v/>
      </c>
      <c r="G189" s="6" t="n"/>
      <c r="H189" s="6" t="n"/>
      <c r="I189" s="6" t="n"/>
      <c r="J189" s="25" t="n"/>
      <c r="K189" s="6" t="n"/>
      <c r="L189" s="6" t="n"/>
      <c r="M189" s="6" t="n"/>
      <c r="N189" s="6" t="n"/>
      <c r="O189" s="19">
        <f>IF($A189="","",IF(OR($M189="完了",$M189="取消",$J189=""),0,MAX(0,TODAY()-$J189)))</f>
        <v/>
      </c>
      <c r="P189" s="6" t="n"/>
      <c r="Q189" s="6" t="n"/>
    </row>
    <row r="190" ht="20" customHeight="1">
      <c r="A190" s="6" t="n"/>
      <c r="B190" s="6" t="n"/>
      <c r="C190" s="18">
        <f>IF($B190="","",IFERROR(VLOOKUP($B190,'設備台帳'!$A$5:$T$204,7,FALSE),""))</f>
        <v/>
      </c>
      <c r="D190" s="18">
        <f>IF($B190="","",IFERROR(VLOOKUP($B190,'設備台帳'!$A$5:$T$204,2,FALSE),""))</f>
        <v/>
      </c>
      <c r="E190" s="18">
        <f>IF($B190="","",IFERROR(VLOOKUP($B190,'設備台帳'!$A$5:$T$204,3,FALSE),""))</f>
        <v/>
      </c>
      <c r="F190" s="18">
        <f>IF($B190="","",IFERROR(VLOOKUP($B190,'設備台帳'!$A$5:$T$204,5,FALSE),""))</f>
        <v/>
      </c>
      <c r="G190" s="6" t="n"/>
      <c r="H190" s="6" t="n"/>
      <c r="I190" s="6" t="n"/>
      <c r="J190" s="25" t="n"/>
      <c r="K190" s="6" t="n"/>
      <c r="L190" s="6" t="n"/>
      <c r="M190" s="6" t="n"/>
      <c r="N190" s="6" t="n"/>
      <c r="O190" s="19">
        <f>IF($A190="","",IF(OR($M190="完了",$M190="取消",$J190=""),0,MAX(0,TODAY()-$J190)))</f>
        <v/>
      </c>
      <c r="P190" s="6" t="n"/>
      <c r="Q190" s="6" t="n"/>
    </row>
    <row r="191" ht="20" customHeight="1">
      <c r="A191" s="6" t="n"/>
      <c r="B191" s="6" t="n"/>
      <c r="C191" s="18">
        <f>IF($B191="","",IFERROR(VLOOKUP($B191,'設備台帳'!$A$5:$T$204,7,FALSE),""))</f>
        <v/>
      </c>
      <c r="D191" s="18">
        <f>IF($B191="","",IFERROR(VLOOKUP($B191,'設備台帳'!$A$5:$T$204,2,FALSE),""))</f>
        <v/>
      </c>
      <c r="E191" s="18">
        <f>IF($B191="","",IFERROR(VLOOKUP($B191,'設備台帳'!$A$5:$T$204,3,FALSE),""))</f>
        <v/>
      </c>
      <c r="F191" s="18">
        <f>IF($B191="","",IFERROR(VLOOKUP($B191,'設備台帳'!$A$5:$T$204,5,FALSE),""))</f>
        <v/>
      </c>
      <c r="G191" s="6" t="n"/>
      <c r="H191" s="6" t="n"/>
      <c r="I191" s="6" t="n"/>
      <c r="J191" s="25" t="n"/>
      <c r="K191" s="6" t="n"/>
      <c r="L191" s="6" t="n"/>
      <c r="M191" s="6" t="n"/>
      <c r="N191" s="6" t="n"/>
      <c r="O191" s="19">
        <f>IF($A191="","",IF(OR($M191="完了",$M191="取消",$J191=""),0,MAX(0,TODAY()-$J191)))</f>
        <v/>
      </c>
      <c r="P191" s="6" t="n"/>
      <c r="Q191" s="6" t="n"/>
    </row>
    <row r="192" ht="20" customHeight="1">
      <c r="A192" s="6" t="n"/>
      <c r="B192" s="6" t="n"/>
      <c r="C192" s="18">
        <f>IF($B192="","",IFERROR(VLOOKUP($B192,'設備台帳'!$A$5:$T$204,7,FALSE),""))</f>
        <v/>
      </c>
      <c r="D192" s="18">
        <f>IF($B192="","",IFERROR(VLOOKUP($B192,'設備台帳'!$A$5:$T$204,2,FALSE),""))</f>
        <v/>
      </c>
      <c r="E192" s="18">
        <f>IF($B192="","",IFERROR(VLOOKUP($B192,'設備台帳'!$A$5:$T$204,3,FALSE),""))</f>
        <v/>
      </c>
      <c r="F192" s="18">
        <f>IF($B192="","",IFERROR(VLOOKUP($B192,'設備台帳'!$A$5:$T$204,5,FALSE),""))</f>
        <v/>
      </c>
      <c r="G192" s="6" t="n"/>
      <c r="H192" s="6" t="n"/>
      <c r="I192" s="6" t="n"/>
      <c r="J192" s="25" t="n"/>
      <c r="K192" s="6" t="n"/>
      <c r="L192" s="6" t="n"/>
      <c r="M192" s="6" t="n"/>
      <c r="N192" s="6" t="n"/>
      <c r="O192" s="19">
        <f>IF($A192="","",IF(OR($M192="完了",$M192="取消",$J192=""),0,MAX(0,TODAY()-$J192)))</f>
        <v/>
      </c>
      <c r="P192" s="6" t="n"/>
      <c r="Q192" s="6" t="n"/>
    </row>
    <row r="193" ht="20" customHeight="1">
      <c r="A193" s="6" t="n"/>
      <c r="B193" s="6" t="n"/>
      <c r="C193" s="18">
        <f>IF($B193="","",IFERROR(VLOOKUP($B193,'設備台帳'!$A$5:$T$204,7,FALSE),""))</f>
        <v/>
      </c>
      <c r="D193" s="18">
        <f>IF($B193="","",IFERROR(VLOOKUP($B193,'設備台帳'!$A$5:$T$204,2,FALSE),""))</f>
        <v/>
      </c>
      <c r="E193" s="18">
        <f>IF($B193="","",IFERROR(VLOOKUP($B193,'設備台帳'!$A$5:$T$204,3,FALSE),""))</f>
        <v/>
      </c>
      <c r="F193" s="18">
        <f>IF($B193="","",IFERROR(VLOOKUP($B193,'設備台帳'!$A$5:$T$204,5,FALSE),""))</f>
        <v/>
      </c>
      <c r="G193" s="6" t="n"/>
      <c r="H193" s="6" t="n"/>
      <c r="I193" s="6" t="n"/>
      <c r="J193" s="25" t="n"/>
      <c r="K193" s="6" t="n"/>
      <c r="L193" s="6" t="n"/>
      <c r="M193" s="6" t="n"/>
      <c r="N193" s="6" t="n"/>
      <c r="O193" s="19">
        <f>IF($A193="","",IF(OR($M193="完了",$M193="取消",$J193=""),0,MAX(0,TODAY()-$J193)))</f>
        <v/>
      </c>
      <c r="P193" s="6" t="n"/>
      <c r="Q193" s="6" t="n"/>
    </row>
    <row r="194" ht="20" customHeight="1">
      <c r="A194" s="6" t="n"/>
      <c r="B194" s="6" t="n"/>
      <c r="C194" s="18">
        <f>IF($B194="","",IFERROR(VLOOKUP($B194,'設備台帳'!$A$5:$T$204,7,FALSE),""))</f>
        <v/>
      </c>
      <c r="D194" s="18">
        <f>IF($B194="","",IFERROR(VLOOKUP($B194,'設備台帳'!$A$5:$T$204,2,FALSE),""))</f>
        <v/>
      </c>
      <c r="E194" s="18">
        <f>IF($B194="","",IFERROR(VLOOKUP($B194,'設備台帳'!$A$5:$T$204,3,FALSE),""))</f>
        <v/>
      </c>
      <c r="F194" s="18">
        <f>IF($B194="","",IFERROR(VLOOKUP($B194,'設備台帳'!$A$5:$T$204,5,FALSE),""))</f>
        <v/>
      </c>
      <c r="G194" s="6" t="n"/>
      <c r="H194" s="6" t="n"/>
      <c r="I194" s="6" t="n"/>
      <c r="J194" s="25" t="n"/>
      <c r="K194" s="6" t="n"/>
      <c r="L194" s="6" t="n"/>
      <c r="M194" s="6" t="n"/>
      <c r="N194" s="6" t="n"/>
      <c r="O194" s="19">
        <f>IF($A194="","",IF(OR($M194="完了",$M194="取消",$J194=""),0,MAX(0,TODAY()-$J194)))</f>
        <v/>
      </c>
      <c r="P194" s="6" t="n"/>
      <c r="Q194" s="6" t="n"/>
    </row>
    <row r="195" ht="20" customHeight="1">
      <c r="A195" s="6" t="n"/>
      <c r="B195" s="6" t="n"/>
      <c r="C195" s="18">
        <f>IF($B195="","",IFERROR(VLOOKUP($B195,'設備台帳'!$A$5:$T$204,7,FALSE),""))</f>
        <v/>
      </c>
      <c r="D195" s="18">
        <f>IF($B195="","",IFERROR(VLOOKUP($B195,'設備台帳'!$A$5:$T$204,2,FALSE),""))</f>
        <v/>
      </c>
      <c r="E195" s="18">
        <f>IF($B195="","",IFERROR(VLOOKUP($B195,'設備台帳'!$A$5:$T$204,3,FALSE),""))</f>
        <v/>
      </c>
      <c r="F195" s="18">
        <f>IF($B195="","",IFERROR(VLOOKUP($B195,'設備台帳'!$A$5:$T$204,5,FALSE),""))</f>
        <v/>
      </c>
      <c r="G195" s="6" t="n"/>
      <c r="H195" s="6" t="n"/>
      <c r="I195" s="6" t="n"/>
      <c r="J195" s="25" t="n"/>
      <c r="K195" s="6" t="n"/>
      <c r="L195" s="6" t="n"/>
      <c r="M195" s="6" t="n"/>
      <c r="N195" s="6" t="n"/>
      <c r="O195" s="19">
        <f>IF($A195="","",IF(OR($M195="完了",$M195="取消",$J195=""),0,MAX(0,TODAY()-$J195)))</f>
        <v/>
      </c>
      <c r="P195" s="6" t="n"/>
      <c r="Q195" s="6" t="n"/>
    </row>
    <row r="196" ht="20" customHeight="1">
      <c r="A196" s="6" t="n"/>
      <c r="B196" s="6" t="n"/>
      <c r="C196" s="18">
        <f>IF($B196="","",IFERROR(VLOOKUP($B196,'設備台帳'!$A$5:$T$204,7,FALSE),""))</f>
        <v/>
      </c>
      <c r="D196" s="18">
        <f>IF($B196="","",IFERROR(VLOOKUP($B196,'設備台帳'!$A$5:$T$204,2,FALSE),""))</f>
        <v/>
      </c>
      <c r="E196" s="18">
        <f>IF($B196="","",IFERROR(VLOOKUP($B196,'設備台帳'!$A$5:$T$204,3,FALSE),""))</f>
        <v/>
      </c>
      <c r="F196" s="18">
        <f>IF($B196="","",IFERROR(VLOOKUP($B196,'設備台帳'!$A$5:$T$204,5,FALSE),""))</f>
        <v/>
      </c>
      <c r="G196" s="6" t="n"/>
      <c r="H196" s="6" t="n"/>
      <c r="I196" s="6" t="n"/>
      <c r="J196" s="25" t="n"/>
      <c r="K196" s="6" t="n"/>
      <c r="L196" s="6" t="n"/>
      <c r="M196" s="6" t="n"/>
      <c r="N196" s="6" t="n"/>
      <c r="O196" s="19">
        <f>IF($A196="","",IF(OR($M196="完了",$M196="取消",$J196=""),0,MAX(0,TODAY()-$J196)))</f>
        <v/>
      </c>
      <c r="P196" s="6" t="n"/>
      <c r="Q196" s="6" t="n"/>
    </row>
    <row r="197" ht="20" customHeight="1">
      <c r="A197" s="6" t="n"/>
      <c r="B197" s="6" t="n"/>
      <c r="C197" s="18">
        <f>IF($B197="","",IFERROR(VLOOKUP($B197,'設備台帳'!$A$5:$T$204,7,FALSE),""))</f>
        <v/>
      </c>
      <c r="D197" s="18">
        <f>IF($B197="","",IFERROR(VLOOKUP($B197,'設備台帳'!$A$5:$T$204,2,FALSE),""))</f>
        <v/>
      </c>
      <c r="E197" s="18">
        <f>IF($B197="","",IFERROR(VLOOKUP($B197,'設備台帳'!$A$5:$T$204,3,FALSE),""))</f>
        <v/>
      </c>
      <c r="F197" s="18">
        <f>IF($B197="","",IFERROR(VLOOKUP($B197,'設備台帳'!$A$5:$T$204,5,FALSE),""))</f>
        <v/>
      </c>
      <c r="G197" s="6" t="n"/>
      <c r="H197" s="6" t="n"/>
      <c r="I197" s="6" t="n"/>
      <c r="J197" s="25" t="n"/>
      <c r="K197" s="6" t="n"/>
      <c r="L197" s="6" t="n"/>
      <c r="M197" s="6" t="n"/>
      <c r="N197" s="6" t="n"/>
      <c r="O197" s="19">
        <f>IF($A197="","",IF(OR($M197="完了",$M197="取消",$J197=""),0,MAX(0,TODAY()-$J197)))</f>
        <v/>
      </c>
      <c r="P197" s="6" t="n"/>
      <c r="Q197" s="6" t="n"/>
    </row>
    <row r="198" ht="20" customHeight="1">
      <c r="A198" s="6" t="n"/>
      <c r="B198" s="6" t="n"/>
      <c r="C198" s="18">
        <f>IF($B198="","",IFERROR(VLOOKUP($B198,'設備台帳'!$A$5:$T$204,7,FALSE),""))</f>
        <v/>
      </c>
      <c r="D198" s="18">
        <f>IF($B198="","",IFERROR(VLOOKUP($B198,'設備台帳'!$A$5:$T$204,2,FALSE),""))</f>
        <v/>
      </c>
      <c r="E198" s="18">
        <f>IF($B198="","",IFERROR(VLOOKUP($B198,'設備台帳'!$A$5:$T$204,3,FALSE),""))</f>
        <v/>
      </c>
      <c r="F198" s="18">
        <f>IF($B198="","",IFERROR(VLOOKUP($B198,'設備台帳'!$A$5:$T$204,5,FALSE),""))</f>
        <v/>
      </c>
      <c r="G198" s="6" t="n"/>
      <c r="H198" s="6" t="n"/>
      <c r="I198" s="6" t="n"/>
      <c r="J198" s="25" t="n"/>
      <c r="K198" s="6" t="n"/>
      <c r="L198" s="6" t="n"/>
      <c r="M198" s="6" t="n"/>
      <c r="N198" s="6" t="n"/>
      <c r="O198" s="19">
        <f>IF($A198="","",IF(OR($M198="完了",$M198="取消",$J198=""),0,MAX(0,TODAY()-$J198)))</f>
        <v/>
      </c>
      <c r="P198" s="6" t="n"/>
      <c r="Q198" s="6" t="n"/>
    </row>
    <row r="199" ht="20" customHeight="1">
      <c r="A199" s="6" t="n"/>
      <c r="B199" s="6" t="n"/>
      <c r="C199" s="18">
        <f>IF($B199="","",IFERROR(VLOOKUP($B199,'設備台帳'!$A$5:$T$204,7,FALSE),""))</f>
        <v/>
      </c>
      <c r="D199" s="18">
        <f>IF($B199="","",IFERROR(VLOOKUP($B199,'設備台帳'!$A$5:$T$204,2,FALSE),""))</f>
        <v/>
      </c>
      <c r="E199" s="18">
        <f>IF($B199="","",IFERROR(VLOOKUP($B199,'設備台帳'!$A$5:$T$204,3,FALSE),""))</f>
        <v/>
      </c>
      <c r="F199" s="18">
        <f>IF($B199="","",IFERROR(VLOOKUP($B199,'設備台帳'!$A$5:$T$204,5,FALSE),""))</f>
        <v/>
      </c>
      <c r="G199" s="6" t="n"/>
      <c r="H199" s="6" t="n"/>
      <c r="I199" s="6" t="n"/>
      <c r="J199" s="25" t="n"/>
      <c r="K199" s="6" t="n"/>
      <c r="L199" s="6" t="n"/>
      <c r="M199" s="6" t="n"/>
      <c r="N199" s="6" t="n"/>
      <c r="O199" s="19">
        <f>IF($A199="","",IF(OR($M199="完了",$M199="取消",$J199=""),0,MAX(0,TODAY()-$J199)))</f>
        <v/>
      </c>
      <c r="P199" s="6" t="n"/>
      <c r="Q199" s="6" t="n"/>
    </row>
    <row r="200" ht="20" customHeight="1">
      <c r="A200" s="6" t="n"/>
      <c r="B200" s="6" t="n"/>
      <c r="C200" s="18">
        <f>IF($B200="","",IFERROR(VLOOKUP($B200,'設備台帳'!$A$5:$T$204,7,FALSE),""))</f>
        <v/>
      </c>
      <c r="D200" s="18">
        <f>IF($B200="","",IFERROR(VLOOKUP($B200,'設備台帳'!$A$5:$T$204,2,FALSE),""))</f>
        <v/>
      </c>
      <c r="E200" s="18">
        <f>IF($B200="","",IFERROR(VLOOKUP($B200,'設備台帳'!$A$5:$T$204,3,FALSE),""))</f>
        <v/>
      </c>
      <c r="F200" s="18">
        <f>IF($B200="","",IFERROR(VLOOKUP($B200,'設備台帳'!$A$5:$T$204,5,FALSE),""))</f>
        <v/>
      </c>
      <c r="G200" s="6" t="n"/>
      <c r="H200" s="6" t="n"/>
      <c r="I200" s="6" t="n"/>
      <c r="J200" s="25" t="n"/>
      <c r="K200" s="6" t="n"/>
      <c r="L200" s="6" t="n"/>
      <c r="M200" s="6" t="n"/>
      <c r="N200" s="6" t="n"/>
      <c r="O200" s="19">
        <f>IF($A200="","",IF(OR($M200="完了",$M200="取消",$J200=""),0,MAX(0,TODAY()-$J200)))</f>
        <v/>
      </c>
      <c r="P200" s="6" t="n"/>
      <c r="Q200" s="6" t="n"/>
    </row>
    <row r="201" ht="20" customHeight="1">
      <c r="A201" s="6" t="n"/>
      <c r="B201" s="6" t="n"/>
      <c r="C201" s="18">
        <f>IF($B201="","",IFERROR(VLOOKUP($B201,'設備台帳'!$A$5:$T$204,7,FALSE),""))</f>
        <v/>
      </c>
      <c r="D201" s="18">
        <f>IF($B201="","",IFERROR(VLOOKUP($B201,'設備台帳'!$A$5:$T$204,2,FALSE),""))</f>
        <v/>
      </c>
      <c r="E201" s="18">
        <f>IF($B201="","",IFERROR(VLOOKUP($B201,'設備台帳'!$A$5:$T$204,3,FALSE),""))</f>
        <v/>
      </c>
      <c r="F201" s="18">
        <f>IF($B201="","",IFERROR(VLOOKUP($B201,'設備台帳'!$A$5:$T$204,5,FALSE),""))</f>
        <v/>
      </c>
      <c r="G201" s="6" t="n"/>
      <c r="H201" s="6" t="n"/>
      <c r="I201" s="6" t="n"/>
      <c r="J201" s="25" t="n"/>
      <c r="K201" s="6" t="n"/>
      <c r="L201" s="6" t="n"/>
      <c r="M201" s="6" t="n"/>
      <c r="N201" s="6" t="n"/>
      <c r="O201" s="19">
        <f>IF($A201="","",IF(OR($M201="完了",$M201="取消",$J201=""),0,MAX(0,TODAY()-$J201)))</f>
        <v/>
      </c>
      <c r="P201" s="6" t="n"/>
      <c r="Q201" s="6" t="n"/>
    </row>
    <row r="202" ht="20" customHeight="1">
      <c r="A202" s="6" t="n"/>
      <c r="B202" s="6" t="n"/>
      <c r="C202" s="18">
        <f>IF($B202="","",IFERROR(VLOOKUP($B202,'設備台帳'!$A$5:$T$204,7,FALSE),""))</f>
        <v/>
      </c>
      <c r="D202" s="18">
        <f>IF($B202="","",IFERROR(VLOOKUP($B202,'設備台帳'!$A$5:$T$204,2,FALSE),""))</f>
        <v/>
      </c>
      <c r="E202" s="18">
        <f>IF($B202="","",IFERROR(VLOOKUP($B202,'設備台帳'!$A$5:$T$204,3,FALSE),""))</f>
        <v/>
      </c>
      <c r="F202" s="18">
        <f>IF($B202="","",IFERROR(VLOOKUP($B202,'設備台帳'!$A$5:$T$204,5,FALSE),""))</f>
        <v/>
      </c>
      <c r="G202" s="6" t="n"/>
      <c r="H202" s="6" t="n"/>
      <c r="I202" s="6" t="n"/>
      <c r="J202" s="25" t="n"/>
      <c r="K202" s="6" t="n"/>
      <c r="L202" s="6" t="n"/>
      <c r="M202" s="6" t="n"/>
      <c r="N202" s="6" t="n"/>
      <c r="O202" s="19">
        <f>IF($A202="","",IF(OR($M202="完了",$M202="取消",$J202=""),0,MAX(0,TODAY()-$J202)))</f>
        <v/>
      </c>
      <c r="P202" s="6" t="n"/>
      <c r="Q202" s="6" t="n"/>
    </row>
    <row r="203" ht="20" customHeight="1">
      <c r="A203" s="6" t="n"/>
      <c r="B203" s="6" t="n"/>
      <c r="C203" s="18">
        <f>IF($B203="","",IFERROR(VLOOKUP($B203,'設備台帳'!$A$5:$T$204,7,FALSE),""))</f>
        <v/>
      </c>
      <c r="D203" s="18">
        <f>IF($B203="","",IFERROR(VLOOKUP($B203,'設備台帳'!$A$5:$T$204,2,FALSE),""))</f>
        <v/>
      </c>
      <c r="E203" s="18">
        <f>IF($B203="","",IFERROR(VLOOKUP($B203,'設備台帳'!$A$5:$T$204,3,FALSE),""))</f>
        <v/>
      </c>
      <c r="F203" s="18">
        <f>IF($B203="","",IFERROR(VLOOKUP($B203,'設備台帳'!$A$5:$T$204,5,FALSE),""))</f>
        <v/>
      </c>
      <c r="G203" s="6" t="n"/>
      <c r="H203" s="6" t="n"/>
      <c r="I203" s="6" t="n"/>
      <c r="J203" s="25" t="n"/>
      <c r="K203" s="6" t="n"/>
      <c r="L203" s="6" t="n"/>
      <c r="M203" s="6" t="n"/>
      <c r="N203" s="6" t="n"/>
      <c r="O203" s="19">
        <f>IF($A203="","",IF(OR($M203="完了",$M203="取消",$J203=""),0,MAX(0,TODAY()-$J203)))</f>
        <v/>
      </c>
      <c r="P203" s="6" t="n"/>
      <c r="Q203" s="6" t="n"/>
    </row>
    <row r="204" ht="20" customHeight="1">
      <c r="A204" s="6" t="n"/>
      <c r="B204" s="6" t="n"/>
      <c r="C204" s="18">
        <f>IF($B204="","",IFERROR(VLOOKUP($B204,'設備台帳'!$A$5:$T$204,7,FALSE),""))</f>
        <v/>
      </c>
      <c r="D204" s="18">
        <f>IF($B204="","",IFERROR(VLOOKUP($B204,'設備台帳'!$A$5:$T$204,2,FALSE),""))</f>
        <v/>
      </c>
      <c r="E204" s="18">
        <f>IF($B204="","",IFERROR(VLOOKUP($B204,'設備台帳'!$A$5:$T$204,3,FALSE),""))</f>
        <v/>
      </c>
      <c r="F204" s="18">
        <f>IF($B204="","",IFERROR(VLOOKUP($B204,'設備台帳'!$A$5:$T$204,5,FALSE),""))</f>
        <v/>
      </c>
      <c r="G204" s="6" t="n"/>
      <c r="H204" s="6" t="n"/>
      <c r="I204" s="6" t="n"/>
      <c r="J204" s="25" t="n"/>
      <c r="K204" s="6" t="n"/>
      <c r="L204" s="6" t="n"/>
      <c r="M204" s="6" t="n"/>
      <c r="N204" s="6" t="n"/>
      <c r="O204" s="19">
        <f>IF($A204="","",IF(OR($M204="完了",$M204="取消",$J204=""),0,MAX(0,TODAY()-$J204)))</f>
        <v/>
      </c>
      <c r="P204" s="6" t="n"/>
      <c r="Q204" s="6" t="n"/>
    </row>
    <row r="205" ht="20" customHeight="1">
      <c r="A205" s="6" t="n"/>
      <c r="B205" s="6" t="n"/>
      <c r="C205" s="18">
        <f>IF($B205="","",IFERROR(VLOOKUP($B205,'設備台帳'!$A$5:$T$204,7,FALSE),""))</f>
        <v/>
      </c>
      <c r="D205" s="18">
        <f>IF($B205="","",IFERROR(VLOOKUP($B205,'設備台帳'!$A$5:$T$204,2,FALSE),""))</f>
        <v/>
      </c>
      <c r="E205" s="18">
        <f>IF($B205="","",IFERROR(VLOOKUP($B205,'設備台帳'!$A$5:$T$204,3,FALSE),""))</f>
        <v/>
      </c>
      <c r="F205" s="18">
        <f>IF($B205="","",IFERROR(VLOOKUP($B205,'設備台帳'!$A$5:$T$204,5,FALSE),""))</f>
        <v/>
      </c>
      <c r="G205" s="6" t="n"/>
      <c r="H205" s="6" t="n"/>
      <c r="I205" s="6" t="n"/>
      <c r="J205" s="25" t="n"/>
      <c r="K205" s="6" t="n"/>
      <c r="L205" s="6" t="n"/>
      <c r="M205" s="6" t="n"/>
      <c r="N205" s="6" t="n"/>
      <c r="O205" s="19">
        <f>IF($A205="","",IF(OR($M205="完了",$M205="取消",$J205=""),0,MAX(0,TODAY()-$J205)))</f>
        <v/>
      </c>
      <c r="P205" s="6" t="n"/>
      <c r="Q205" s="6" t="n"/>
    </row>
    <row r="206" ht="20" customHeight="1">
      <c r="A206" s="6" t="n"/>
      <c r="B206" s="6" t="n"/>
      <c r="C206" s="18">
        <f>IF($B206="","",IFERROR(VLOOKUP($B206,'設備台帳'!$A$5:$T$204,7,FALSE),""))</f>
        <v/>
      </c>
      <c r="D206" s="18">
        <f>IF($B206="","",IFERROR(VLOOKUP($B206,'設備台帳'!$A$5:$T$204,2,FALSE),""))</f>
        <v/>
      </c>
      <c r="E206" s="18">
        <f>IF($B206="","",IFERROR(VLOOKUP($B206,'設備台帳'!$A$5:$T$204,3,FALSE),""))</f>
        <v/>
      </c>
      <c r="F206" s="18">
        <f>IF($B206="","",IFERROR(VLOOKUP($B206,'設備台帳'!$A$5:$T$204,5,FALSE),""))</f>
        <v/>
      </c>
      <c r="G206" s="6" t="n"/>
      <c r="H206" s="6" t="n"/>
      <c r="I206" s="6" t="n"/>
      <c r="J206" s="25" t="n"/>
      <c r="K206" s="6" t="n"/>
      <c r="L206" s="6" t="n"/>
      <c r="M206" s="6" t="n"/>
      <c r="N206" s="6" t="n"/>
      <c r="O206" s="19">
        <f>IF($A206="","",IF(OR($M206="完了",$M206="取消",$J206=""),0,MAX(0,TODAY()-$J206)))</f>
        <v/>
      </c>
      <c r="P206" s="6" t="n"/>
      <c r="Q206" s="6" t="n"/>
    </row>
    <row r="207" ht="20" customHeight="1">
      <c r="A207" s="6" t="n"/>
      <c r="B207" s="6" t="n"/>
      <c r="C207" s="18">
        <f>IF($B207="","",IFERROR(VLOOKUP($B207,'設備台帳'!$A$5:$T$204,7,FALSE),""))</f>
        <v/>
      </c>
      <c r="D207" s="18">
        <f>IF($B207="","",IFERROR(VLOOKUP($B207,'設備台帳'!$A$5:$T$204,2,FALSE),""))</f>
        <v/>
      </c>
      <c r="E207" s="18">
        <f>IF($B207="","",IFERROR(VLOOKUP($B207,'設備台帳'!$A$5:$T$204,3,FALSE),""))</f>
        <v/>
      </c>
      <c r="F207" s="18">
        <f>IF($B207="","",IFERROR(VLOOKUP($B207,'設備台帳'!$A$5:$T$204,5,FALSE),""))</f>
        <v/>
      </c>
      <c r="G207" s="6" t="n"/>
      <c r="H207" s="6" t="n"/>
      <c r="I207" s="6" t="n"/>
      <c r="J207" s="25" t="n"/>
      <c r="K207" s="6" t="n"/>
      <c r="L207" s="6" t="n"/>
      <c r="M207" s="6" t="n"/>
      <c r="N207" s="6" t="n"/>
      <c r="O207" s="19">
        <f>IF($A207="","",IF(OR($M207="完了",$M207="取消",$J207=""),0,MAX(0,TODAY()-$J207)))</f>
        <v/>
      </c>
      <c r="P207" s="6" t="n"/>
      <c r="Q207" s="6" t="n"/>
    </row>
    <row r="208" ht="20" customHeight="1">
      <c r="A208" s="6" t="n"/>
      <c r="B208" s="6" t="n"/>
      <c r="C208" s="18">
        <f>IF($B208="","",IFERROR(VLOOKUP($B208,'設備台帳'!$A$5:$T$204,7,FALSE),""))</f>
        <v/>
      </c>
      <c r="D208" s="18">
        <f>IF($B208="","",IFERROR(VLOOKUP($B208,'設備台帳'!$A$5:$T$204,2,FALSE),""))</f>
        <v/>
      </c>
      <c r="E208" s="18">
        <f>IF($B208="","",IFERROR(VLOOKUP($B208,'設備台帳'!$A$5:$T$204,3,FALSE),""))</f>
        <v/>
      </c>
      <c r="F208" s="18">
        <f>IF($B208="","",IFERROR(VLOOKUP($B208,'設備台帳'!$A$5:$T$204,5,FALSE),""))</f>
        <v/>
      </c>
      <c r="G208" s="6" t="n"/>
      <c r="H208" s="6" t="n"/>
      <c r="I208" s="6" t="n"/>
      <c r="J208" s="25" t="n"/>
      <c r="K208" s="6" t="n"/>
      <c r="L208" s="6" t="n"/>
      <c r="M208" s="6" t="n"/>
      <c r="N208" s="6" t="n"/>
      <c r="O208" s="19">
        <f>IF($A208="","",IF(OR($M208="完了",$M208="取消",$J208=""),0,MAX(0,TODAY()-$J208)))</f>
        <v/>
      </c>
      <c r="P208" s="6" t="n"/>
      <c r="Q208" s="6" t="n"/>
    </row>
    <row r="209" ht="20" customHeight="1">
      <c r="A209" s="6" t="n"/>
      <c r="B209" s="6" t="n"/>
      <c r="C209" s="18">
        <f>IF($B209="","",IFERROR(VLOOKUP($B209,'設備台帳'!$A$5:$T$204,7,FALSE),""))</f>
        <v/>
      </c>
      <c r="D209" s="18">
        <f>IF($B209="","",IFERROR(VLOOKUP($B209,'設備台帳'!$A$5:$T$204,2,FALSE),""))</f>
        <v/>
      </c>
      <c r="E209" s="18">
        <f>IF($B209="","",IFERROR(VLOOKUP($B209,'設備台帳'!$A$5:$T$204,3,FALSE),""))</f>
        <v/>
      </c>
      <c r="F209" s="18">
        <f>IF($B209="","",IFERROR(VLOOKUP($B209,'設備台帳'!$A$5:$T$204,5,FALSE),""))</f>
        <v/>
      </c>
      <c r="G209" s="6" t="n"/>
      <c r="H209" s="6" t="n"/>
      <c r="I209" s="6" t="n"/>
      <c r="J209" s="25" t="n"/>
      <c r="K209" s="6" t="n"/>
      <c r="L209" s="6" t="n"/>
      <c r="M209" s="6" t="n"/>
      <c r="N209" s="6" t="n"/>
      <c r="O209" s="19">
        <f>IF($A209="","",IF(OR($M209="完了",$M209="取消",$J209=""),0,MAX(0,TODAY()-$J209)))</f>
        <v/>
      </c>
      <c r="P209" s="6" t="n"/>
      <c r="Q209" s="6" t="n"/>
    </row>
    <row r="210" ht="20" customHeight="1">
      <c r="A210" s="6" t="n"/>
      <c r="B210" s="6" t="n"/>
      <c r="C210" s="18">
        <f>IF($B210="","",IFERROR(VLOOKUP($B210,'設備台帳'!$A$5:$T$204,7,FALSE),""))</f>
        <v/>
      </c>
      <c r="D210" s="18">
        <f>IF($B210="","",IFERROR(VLOOKUP($B210,'設備台帳'!$A$5:$T$204,2,FALSE),""))</f>
        <v/>
      </c>
      <c r="E210" s="18">
        <f>IF($B210="","",IFERROR(VLOOKUP($B210,'設備台帳'!$A$5:$T$204,3,FALSE),""))</f>
        <v/>
      </c>
      <c r="F210" s="18">
        <f>IF($B210="","",IFERROR(VLOOKUP($B210,'設備台帳'!$A$5:$T$204,5,FALSE),""))</f>
        <v/>
      </c>
      <c r="G210" s="6" t="n"/>
      <c r="H210" s="6" t="n"/>
      <c r="I210" s="6" t="n"/>
      <c r="J210" s="25" t="n"/>
      <c r="K210" s="6" t="n"/>
      <c r="L210" s="6" t="n"/>
      <c r="M210" s="6" t="n"/>
      <c r="N210" s="6" t="n"/>
      <c r="O210" s="19">
        <f>IF($A210="","",IF(OR($M210="完了",$M210="取消",$J210=""),0,MAX(0,TODAY()-$J210)))</f>
        <v/>
      </c>
      <c r="P210" s="6" t="n"/>
      <c r="Q210" s="6" t="n"/>
    </row>
    <row r="211" ht="20" customHeight="1">
      <c r="A211" s="6" t="n"/>
      <c r="B211" s="6" t="n"/>
      <c r="C211" s="18">
        <f>IF($B211="","",IFERROR(VLOOKUP($B211,'設備台帳'!$A$5:$T$204,7,FALSE),""))</f>
        <v/>
      </c>
      <c r="D211" s="18">
        <f>IF($B211="","",IFERROR(VLOOKUP($B211,'設備台帳'!$A$5:$T$204,2,FALSE),""))</f>
        <v/>
      </c>
      <c r="E211" s="18">
        <f>IF($B211="","",IFERROR(VLOOKUP($B211,'設備台帳'!$A$5:$T$204,3,FALSE),""))</f>
        <v/>
      </c>
      <c r="F211" s="18">
        <f>IF($B211="","",IFERROR(VLOOKUP($B211,'設備台帳'!$A$5:$T$204,5,FALSE),""))</f>
        <v/>
      </c>
      <c r="G211" s="6" t="n"/>
      <c r="H211" s="6" t="n"/>
      <c r="I211" s="6" t="n"/>
      <c r="J211" s="25" t="n"/>
      <c r="K211" s="6" t="n"/>
      <c r="L211" s="6" t="n"/>
      <c r="M211" s="6" t="n"/>
      <c r="N211" s="6" t="n"/>
      <c r="O211" s="19">
        <f>IF($A211="","",IF(OR($M211="完了",$M211="取消",$J211=""),0,MAX(0,TODAY()-$J211)))</f>
        <v/>
      </c>
      <c r="P211" s="6" t="n"/>
      <c r="Q211" s="6" t="n"/>
    </row>
    <row r="212" ht="20" customHeight="1">
      <c r="A212" s="6" t="n"/>
      <c r="B212" s="6" t="n"/>
      <c r="C212" s="18">
        <f>IF($B212="","",IFERROR(VLOOKUP($B212,'設備台帳'!$A$5:$T$204,7,FALSE),""))</f>
        <v/>
      </c>
      <c r="D212" s="18">
        <f>IF($B212="","",IFERROR(VLOOKUP($B212,'設備台帳'!$A$5:$T$204,2,FALSE),""))</f>
        <v/>
      </c>
      <c r="E212" s="18">
        <f>IF($B212="","",IFERROR(VLOOKUP($B212,'設備台帳'!$A$5:$T$204,3,FALSE),""))</f>
        <v/>
      </c>
      <c r="F212" s="18">
        <f>IF($B212="","",IFERROR(VLOOKUP($B212,'設備台帳'!$A$5:$T$204,5,FALSE),""))</f>
        <v/>
      </c>
      <c r="G212" s="6" t="n"/>
      <c r="H212" s="6" t="n"/>
      <c r="I212" s="6" t="n"/>
      <c r="J212" s="25" t="n"/>
      <c r="K212" s="6" t="n"/>
      <c r="L212" s="6" t="n"/>
      <c r="M212" s="6" t="n"/>
      <c r="N212" s="6" t="n"/>
      <c r="O212" s="19">
        <f>IF($A212="","",IF(OR($M212="完了",$M212="取消",$J212=""),0,MAX(0,TODAY()-$J212)))</f>
        <v/>
      </c>
      <c r="P212" s="6" t="n"/>
      <c r="Q212" s="6" t="n"/>
    </row>
    <row r="213" ht="20" customHeight="1">
      <c r="A213" s="6" t="n"/>
      <c r="B213" s="6" t="n"/>
      <c r="C213" s="18">
        <f>IF($B213="","",IFERROR(VLOOKUP($B213,'設備台帳'!$A$5:$T$204,7,FALSE),""))</f>
        <v/>
      </c>
      <c r="D213" s="18">
        <f>IF($B213="","",IFERROR(VLOOKUP($B213,'設備台帳'!$A$5:$T$204,2,FALSE),""))</f>
        <v/>
      </c>
      <c r="E213" s="18">
        <f>IF($B213="","",IFERROR(VLOOKUP($B213,'設備台帳'!$A$5:$T$204,3,FALSE),""))</f>
        <v/>
      </c>
      <c r="F213" s="18">
        <f>IF($B213="","",IFERROR(VLOOKUP($B213,'設備台帳'!$A$5:$T$204,5,FALSE),""))</f>
        <v/>
      </c>
      <c r="G213" s="6" t="n"/>
      <c r="H213" s="6" t="n"/>
      <c r="I213" s="6" t="n"/>
      <c r="J213" s="25" t="n"/>
      <c r="K213" s="6" t="n"/>
      <c r="L213" s="6" t="n"/>
      <c r="M213" s="6" t="n"/>
      <c r="N213" s="6" t="n"/>
      <c r="O213" s="19">
        <f>IF($A213="","",IF(OR($M213="完了",$M213="取消",$J213=""),0,MAX(0,TODAY()-$J213)))</f>
        <v/>
      </c>
      <c r="P213" s="6" t="n"/>
      <c r="Q213" s="6" t="n"/>
    </row>
    <row r="214" ht="20" customHeight="1">
      <c r="A214" s="6" t="n"/>
      <c r="B214" s="6" t="n"/>
      <c r="C214" s="18">
        <f>IF($B214="","",IFERROR(VLOOKUP($B214,'設備台帳'!$A$5:$T$204,7,FALSE),""))</f>
        <v/>
      </c>
      <c r="D214" s="18">
        <f>IF($B214="","",IFERROR(VLOOKUP($B214,'設備台帳'!$A$5:$T$204,2,FALSE),""))</f>
        <v/>
      </c>
      <c r="E214" s="18">
        <f>IF($B214="","",IFERROR(VLOOKUP($B214,'設備台帳'!$A$5:$T$204,3,FALSE),""))</f>
        <v/>
      </c>
      <c r="F214" s="18">
        <f>IF($B214="","",IFERROR(VLOOKUP($B214,'設備台帳'!$A$5:$T$204,5,FALSE),""))</f>
        <v/>
      </c>
      <c r="G214" s="6" t="n"/>
      <c r="H214" s="6" t="n"/>
      <c r="I214" s="6" t="n"/>
      <c r="J214" s="25" t="n"/>
      <c r="K214" s="6" t="n"/>
      <c r="L214" s="6" t="n"/>
      <c r="M214" s="6" t="n"/>
      <c r="N214" s="6" t="n"/>
      <c r="O214" s="19">
        <f>IF($A214="","",IF(OR($M214="完了",$M214="取消",$J214=""),0,MAX(0,TODAY()-$J214)))</f>
        <v/>
      </c>
      <c r="P214" s="6" t="n"/>
      <c r="Q214" s="6" t="n"/>
    </row>
    <row r="215" ht="20" customHeight="1">
      <c r="A215" s="6" t="n"/>
      <c r="B215" s="6" t="n"/>
      <c r="C215" s="18">
        <f>IF($B215="","",IFERROR(VLOOKUP($B215,'設備台帳'!$A$5:$T$204,7,FALSE),""))</f>
        <v/>
      </c>
      <c r="D215" s="18">
        <f>IF($B215="","",IFERROR(VLOOKUP($B215,'設備台帳'!$A$5:$T$204,2,FALSE),""))</f>
        <v/>
      </c>
      <c r="E215" s="18">
        <f>IF($B215="","",IFERROR(VLOOKUP($B215,'設備台帳'!$A$5:$T$204,3,FALSE),""))</f>
        <v/>
      </c>
      <c r="F215" s="18">
        <f>IF($B215="","",IFERROR(VLOOKUP($B215,'設備台帳'!$A$5:$T$204,5,FALSE),""))</f>
        <v/>
      </c>
      <c r="G215" s="6" t="n"/>
      <c r="H215" s="6" t="n"/>
      <c r="I215" s="6" t="n"/>
      <c r="J215" s="25" t="n"/>
      <c r="K215" s="6" t="n"/>
      <c r="L215" s="6" t="n"/>
      <c r="M215" s="6" t="n"/>
      <c r="N215" s="6" t="n"/>
      <c r="O215" s="19">
        <f>IF($A215="","",IF(OR($M215="完了",$M215="取消",$J215=""),0,MAX(0,TODAY()-$J215)))</f>
        <v/>
      </c>
      <c r="P215" s="6" t="n"/>
      <c r="Q215" s="6" t="n"/>
    </row>
    <row r="216" ht="20" customHeight="1">
      <c r="A216" s="6" t="n"/>
      <c r="B216" s="6" t="n"/>
      <c r="C216" s="18">
        <f>IF($B216="","",IFERROR(VLOOKUP($B216,'設備台帳'!$A$5:$T$204,7,FALSE),""))</f>
        <v/>
      </c>
      <c r="D216" s="18">
        <f>IF($B216="","",IFERROR(VLOOKUP($B216,'設備台帳'!$A$5:$T$204,2,FALSE),""))</f>
        <v/>
      </c>
      <c r="E216" s="18">
        <f>IF($B216="","",IFERROR(VLOOKUP($B216,'設備台帳'!$A$5:$T$204,3,FALSE),""))</f>
        <v/>
      </c>
      <c r="F216" s="18">
        <f>IF($B216="","",IFERROR(VLOOKUP($B216,'設備台帳'!$A$5:$T$204,5,FALSE),""))</f>
        <v/>
      </c>
      <c r="G216" s="6" t="n"/>
      <c r="H216" s="6" t="n"/>
      <c r="I216" s="6" t="n"/>
      <c r="J216" s="25" t="n"/>
      <c r="K216" s="6" t="n"/>
      <c r="L216" s="6" t="n"/>
      <c r="M216" s="6" t="n"/>
      <c r="N216" s="6" t="n"/>
      <c r="O216" s="19">
        <f>IF($A216="","",IF(OR($M216="完了",$M216="取消",$J216=""),0,MAX(0,TODAY()-$J216)))</f>
        <v/>
      </c>
      <c r="P216" s="6" t="n"/>
      <c r="Q216" s="6" t="n"/>
    </row>
    <row r="217" ht="20" customHeight="1">
      <c r="A217" s="6" t="n"/>
      <c r="B217" s="6" t="n"/>
      <c r="C217" s="18">
        <f>IF($B217="","",IFERROR(VLOOKUP($B217,'設備台帳'!$A$5:$T$204,7,FALSE),""))</f>
        <v/>
      </c>
      <c r="D217" s="18">
        <f>IF($B217="","",IFERROR(VLOOKUP($B217,'設備台帳'!$A$5:$T$204,2,FALSE),""))</f>
        <v/>
      </c>
      <c r="E217" s="18">
        <f>IF($B217="","",IFERROR(VLOOKUP($B217,'設備台帳'!$A$5:$T$204,3,FALSE),""))</f>
        <v/>
      </c>
      <c r="F217" s="18">
        <f>IF($B217="","",IFERROR(VLOOKUP($B217,'設備台帳'!$A$5:$T$204,5,FALSE),""))</f>
        <v/>
      </c>
      <c r="G217" s="6" t="n"/>
      <c r="H217" s="6" t="n"/>
      <c r="I217" s="6" t="n"/>
      <c r="J217" s="25" t="n"/>
      <c r="K217" s="6" t="n"/>
      <c r="L217" s="6" t="n"/>
      <c r="M217" s="6" t="n"/>
      <c r="N217" s="6" t="n"/>
      <c r="O217" s="19">
        <f>IF($A217="","",IF(OR($M217="完了",$M217="取消",$J217=""),0,MAX(0,TODAY()-$J217)))</f>
        <v/>
      </c>
      <c r="P217" s="6" t="n"/>
      <c r="Q217" s="6" t="n"/>
    </row>
    <row r="218" ht="20" customHeight="1">
      <c r="A218" s="6" t="n"/>
      <c r="B218" s="6" t="n"/>
      <c r="C218" s="18">
        <f>IF($B218="","",IFERROR(VLOOKUP($B218,'設備台帳'!$A$5:$T$204,7,FALSE),""))</f>
        <v/>
      </c>
      <c r="D218" s="18">
        <f>IF($B218="","",IFERROR(VLOOKUP($B218,'設備台帳'!$A$5:$T$204,2,FALSE),""))</f>
        <v/>
      </c>
      <c r="E218" s="18">
        <f>IF($B218="","",IFERROR(VLOOKUP($B218,'設備台帳'!$A$5:$T$204,3,FALSE),""))</f>
        <v/>
      </c>
      <c r="F218" s="18">
        <f>IF($B218="","",IFERROR(VLOOKUP($B218,'設備台帳'!$A$5:$T$204,5,FALSE),""))</f>
        <v/>
      </c>
      <c r="G218" s="6" t="n"/>
      <c r="H218" s="6" t="n"/>
      <c r="I218" s="6" t="n"/>
      <c r="J218" s="25" t="n"/>
      <c r="K218" s="6" t="n"/>
      <c r="L218" s="6" t="n"/>
      <c r="M218" s="6" t="n"/>
      <c r="N218" s="6" t="n"/>
      <c r="O218" s="19">
        <f>IF($A218="","",IF(OR($M218="完了",$M218="取消",$J218=""),0,MAX(0,TODAY()-$J218)))</f>
        <v/>
      </c>
      <c r="P218" s="6" t="n"/>
      <c r="Q218" s="6" t="n"/>
    </row>
    <row r="219" ht="20" customHeight="1">
      <c r="A219" s="6" t="n"/>
      <c r="B219" s="6" t="n"/>
      <c r="C219" s="18">
        <f>IF($B219="","",IFERROR(VLOOKUP($B219,'設備台帳'!$A$5:$T$204,7,FALSE),""))</f>
        <v/>
      </c>
      <c r="D219" s="18">
        <f>IF($B219="","",IFERROR(VLOOKUP($B219,'設備台帳'!$A$5:$T$204,2,FALSE),""))</f>
        <v/>
      </c>
      <c r="E219" s="18">
        <f>IF($B219="","",IFERROR(VLOOKUP($B219,'設備台帳'!$A$5:$T$204,3,FALSE),""))</f>
        <v/>
      </c>
      <c r="F219" s="18">
        <f>IF($B219="","",IFERROR(VLOOKUP($B219,'設備台帳'!$A$5:$T$204,5,FALSE),""))</f>
        <v/>
      </c>
      <c r="G219" s="6" t="n"/>
      <c r="H219" s="6" t="n"/>
      <c r="I219" s="6" t="n"/>
      <c r="J219" s="25" t="n"/>
      <c r="K219" s="6" t="n"/>
      <c r="L219" s="6" t="n"/>
      <c r="M219" s="6" t="n"/>
      <c r="N219" s="6" t="n"/>
      <c r="O219" s="19">
        <f>IF($A219="","",IF(OR($M219="完了",$M219="取消",$J219=""),0,MAX(0,TODAY()-$J219)))</f>
        <v/>
      </c>
      <c r="P219" s="6" t="n"/>
      <c r="Q219" s="6" t="n"/>
    </row>
    <row r="220" ht="20" customHeight="1">
      <c r="A220" s="6" t="n"/>
      <c r="B220" s="6" t="n"/>
      <c r="C220" s="18">
        <f>IF($B220="","",IFERROR(VLOOKUP($B220,'設備台帳'!$A$5:$T$204,7,FALSE),""))</f>
        <v/>
      </c>
      <c r="D220" s="18">
        <f>IF($B220="","",IFERROR(VLOOKUP($B220,'設備台帳'!$A$5:$T$204,2,FALSE),""))</f>
        <v/>
      </c>
      <c r="E220" s="18">
        <f>IF($B220="","",IFERROR(VLOOKUP($B220,'設備台帳'!$A$5:$T$204,3,FALSE),""))</f>
        <v/>
      </c>
      <c r="F220" s="18">
        <f>IF($B220="","",IFERROR(VLOOKUP($B220,'設備台帳'!$A$5:$T$204,5,FALSE),""))</f>
        <v/>
      </c>
      <c r="G220" s="6" t="n"/>
      <c r="H220" s="6" t="n"/>
      <c r="I220" s="6" t="n"/>
      <c r="J220" s="25" t="n"/>
      <c r="K220" s="6" t="n"/>
      <c r="L220" s="6" t="n"/>
      <c r="M220" s="6" t="n"/>
      <c r="N220" s="6" t="n"/>
      <c r="O220" s="19">
        <f>IF($A220="","",IF(OR($M220="完了",$M220="取消",$J220=""),0,MAX(0,TODAY()-$J220)))</f>
        <v/>
      </c>
      <c r="P220" s="6" t="n"/>
      <c r="Q220" s="6" t="n"/>
    </row>
    <row r="221" ht="20" customHeight="1">
      <c r="A221" s="6" t="n"/>
      <c r="B221" s="6" t="n"/>
      <c r="C221" s="18">
        <f>IF($B221="","",IFERROR(VLOOKUP($B221,'設備台帳'!$A$5:$T$204,7,FALSE),""))</f>
        <v/>
      </c>
      <c r="D221" s="18">
        <f>IF($B221="","",IFERROR(VLOOKUP($B221,'設備台帳'!$A$5:$T$204,2,FALSE),""))</f>
        <v/>
      </c>
      <c r="E221" s="18">
        <f>IF($B221="","",IFERROR(VLOOKUP($B221,'設備台帳'!$A$5:$T$204,3,FALSE),""))</f>
        <v/>
      </c>
      <c r="F221" s="18">
        <f>IF($B221="","",IFERROR(VLOOKUP($B221,'設備台帳'!$A$5:$T$204,5,FALSE),""))</f>
        <v/>
      </c>
      <c r="G221" s="6" t="n"/>
      <c r="H221" s="6" t="n"/>
      <c r="I221" s="6" t="n"/>
      <c r="J221" s="25" t="n"/>
      <c r="K221" s="6" t="n"/>
      <c r="L221" s="6" t="n"/>
      <c r="M221" s="6" t="n"/>
      <c r="N221" s="6" t="n"/>
      <c r="O221" s="19">
        <f>IF($A221="","",IF(OR($M221="完了",$M221="取消",$J221=""),0,MAX(0,TODAY()-$J221)))</f>
        <v/>
      </c>
      <c r="P221" s="6" t="n"/>
      <c r="Q221" s="6" t="n"/>
    </row>
    <row r="222" ht="20" customHeight="1">
      <c r="A222" s="6" t="n"/>
      <c r="B222" s="6" t="n"/>
      <c r="C222" s="18">
        <f>IF($B222="","",IFERROR(VLOOKUP($B222,'設備台帳'!$A$5:$T$204,7,FALSE),""))</f>
        <v/>
      </c>
      <c r="D222" s="18">
        <f>IF($B222="","",IFERROR(VLOOKUP($B222,'設備台帳'!$A$5:$T$204,2,FALSE),""))</f>
        <v/>
      </c>
      <c r="E222" s="18">
        <f>IF($B222="","",IFERROR(VLOOKUP($B222,'設備台帳'!$A$5:$T$204,3,FALSE),""))</f>
        <v/>
      </c>
      <c r="F222" s="18">
        <f>IF($B222="","",IFERROR(VLOOKUP($B222,'設備台帳'!$A$5:$T$204,5,FALSE),""))</f>
        <v/>
      </c>
      <c r="G222" s="6" t="n"/>
      <c r="H222" s="6" t="n"/>
      <c r="I222" s="6" t="n"/>
      <c r="J222" s="25" t="n"/>
      <c r="K222" s="6" t="n"/>
      <c r="L222" s="6" t="n"/>
      <c r="M222" s="6" t="n"/>
      <c r="N222" s="6" t="n"/>
      <c r="O222" s="19">
        <f>IF($A222="","",IF(OR($M222="完了",$M222="取消",$J222=""),0,MAX(0,TODAY()-$J222)))</f>
        <v/>
      </c>
      <c r="P222" s="6" t="n"/>
      <c r="Q222" s="6" t="n"/>
    </row>
    <row r="223" ht="20" customHeight="1">
      <c r="A223" s="6" t="n"/>
      <c r="B223" s="6" t="n"/>
      <c r="C223" s="18">
        <f>IF($B223="","",IFERROR(VLOOKUP($B223,'設備台帳'!$A$5:$T$204,7,FALSE),""))</f>
        <v/>
      </c>
      <c r="D223" s="18">
        <f>IF($B223="","",IFERROR(VLOOKUP($B223,'設備台帳'!$A$5:$T$204,2,FALSE),""))</f>
        <v/>
      </c>
      <c r="E223" s="18">
        <f>IF($B223="","",IFERROR(VLOOKUP($B223,'設備台帳'!$A$5:$T$204,3,FALSE),""))</f>
        <v/>
      </c>
      <c r="F223" s="18">
        <f>IF($B223="","",IFERROR(VLOOKUP($B223,'設備台帳'!$A$5:$T$204,5,FALSE),""))</f>
        <v/>
      </c>
      <c r="G223" s="6" t="n"/>
      <c r="H223" s="6" t="n"/>
      <c r="I223" s="6" t="n"/>
      <c r="J223" s="25" t="n"/>
      <c r="K223" s="6" t="n"/>
      <c r="L223" s="6" t="n"/>
      <c r="M223" s="6" t="n"/>
      <c r="N223" s="6" t="n"/>
      <c r="O223" s="19">
        <f>IF($A223="","",IF(OR($M223="完了",$M223="取消",$J223=""),0,MAX(0,TODAY()-$J223)))</f>
        <v/>
      </c>
      <c r="P223" s="6" t="n"/>
      <c r="Q223" s="6" t="n"/>
    </row>
    <row r="224" ht="20" customHeight="1">
      <c r="A224" s="6" t="n"/>
      <c r="B224" s="6" t="n"/>
      <c r="C224" s="18">
        <f>IF($B224="","",IFERROR(VLOOKUP($B224,'設備台帳'!$A$5:$T$204,7,FALSE),""))</f>
        <v/>
      </c>
      <c r="D224" s="18">
        <f>IF($B224="","",IFERROR(VLOOKUP($B224,'設備台帳'!$A$5:$T$204,2,FALSE),""))</f>
        <v/>
      </c>
      <c r="E224" s="18">
        <f>IF($B224="","",IFERROR(VLOOKUP($B224,'設備台帳'!$A$5:$T$204,3,FALSE),""))</f>
        <v/>
      </c>
      <c r="F224" s="18">
        <f>IF($B224="","",IFERROR(VLOOKUP($B224,'設備台帳'!$A$5:$T$204,5,FALSE),""))</f>
        <v/>
      </c>
      <c r="G224" s="6" t="n"/>
      <c r="H224" s="6" t="n"/>
      <c r="I224" s="6" t="n"/>
      <c r="J224" s="25" t="n"/>
      <c r="K224" s="6" t="n"/>
      <c r="L224" s="6" t="n"/>
      <c r="M224" s="6" t="n"/>
      <c r="N224" s="6" t="n"/>
      <c r="O224" s="19">
        <f>IF($A224="","",IF(OR($M224="完了",$M224="取消",$J224=""),0,MAX(0,TODAY()-$J224)))</f>
        <v/>
      </c>
      <c r="P224" s="6" t="n"/>
      <c r="Q224" s="6" t="n"/>
    </row>
    <row r="225" ht="20" customHeight="1">
      <c r="A225" s="6" t="n"/>
      <c r="B225" s="6" t="n"/>
      <c r="C225" s="18">
        <f>IF($B225="","",IFERROR(VLOOKUP($B225,'設備台帳'!$A$5:$T$204,7,FALSE),""))</f>
        <v/>
      </c>
      <c r="D225" s="18">
        <f>IF($B225="","",IFERROR(VLOOKUP($B225,'設備台帳'!$A$5:$T$204,2,FALSE),""))</f>
        <v/>
      </c>
      <c r="E225" s="18">
        <f>IF($B225="","",IFERROR(VLOOKUP($B225,'設備台帳'!$A$5:$T$204,3,FALSE),""))</f>
        <v/>
      </c>
      <c r="F225" s="18">
        <f>IF($B225="","",IFERROR(VLOOKUP($B225,'設備台帳'!$A$5:$T$204,5,FALSE),""))</f>
        <v/>
      </c>
      <c r="G225" s="6" t="n"/>
      <c r="H225" s="6" t="n"/>
      <c r="I225" s="6" t="n"/>
      <c r="J225" s="25" t="n"/>
      <c r="K225" s="6" t="n"/>
      <c r="L225" s="6" t="n"/>
      <c r="M225" s="6" t="n"/>
      <c r="N225" s="6" t="n"/>
      <c r="O225" s="19">
        <f>IF($A225="","",IF(OR($M225="完了",$M225="取消",$J225=""),0,MAX(0,TODAY()-$J225)))</f>
        <v/>
      </c>
      <c r="P225" s="6" t="n"/>
      <c r="Q225" s="6" t="n"/>
    </row>
    <row r="226" ht="20" customHeight="1">
      <c r="A226" s="6" t="n"/>
      <c r="B226" s="6" t="n"/>
      <c r="C226" s="18">
        <f>IF($B226="","",IFERROR(VLOOKUP($B226,'設備台帳'!$A$5:$T$204,7,FALSE),""))</f>
        <v/>
      </c>
      <c r="D226" s="18">
        <f>IF($B226="","",IFERROR(VLOOKUP($B226,'設備台帳'!$A$5:$T$204,2,FALSE),""))</f>
        <v/>
      </c>
      <c r="E226" s="18">
        <f>IF($B226="","",IFERROR(VLOOKUP($B226,'設備台帳'!$A$5:$T$204,3,FALSE),""))</f>
        <v/>
      </c>
      <c r="F226" s="18">
        <f>IF($B226="","",IFERROR(VLOOKUP($B226,'設備台帳'!$A$5:$T$204,5,FALSE),""))</f>
        <v/>
      </c>
      <c r="G226" s="6" t="n"/>
      <c r="H226" s="6" t="n"/>
      <c r="I226" s="6" t="n"/>
      <c r="J226" s="25" t="n"/>
      <c r="K226" s="6" t="n"/>
      <c r="L226" s="6" t="n"/>
      <c r="M226" s="6" t="n"/>
      <c r="N226" s="6" t="n"/>
      <c r="O226" s="19">
        <f>IF($A226="","",IF(OR($M226="完了",$M226="取消",$J226=""),0,MAX(0,TODAY()-$J226)))</f>
        <v/>
      </c>
      <c r="P226" s="6" t="n"/>
      <c r="Q226" s="6" t="n"/>
    </row>
    <row r="227" ht="20" customHeight="1">
      <c r="A227" s="6" t="n"/>
      <c r="B227" s="6" t="n"/>
      <c r="C227" s="18">
        <f>IF($B227="","",IFERROR(VLOOKUP($B227,'設備台帳'!$A$5:$T$204,7,FALSE),""))</f>
        <v/>
      </c>
      <c r="D227" s="18">
        <f>IF($B227="","",IFERROR(VLOOKUP($B227,'設備台帳'!$A$5:$T$204,2,FALSE),""))</f>
        <v/>
      </c>
      <c r="E227" s="18">
        <f>IF($B227="","",IFERROR(VLOOKUP($B227,'設備台帳'!$A$5:$T$204,3,FALSE),""))</f>
        <v/>
      </c>
      <c r="F227" s="18">
        <f>IF($B227="","",IFERROR(VLOOKUP($B227,'設備台帳'!$A$5:$T$204,5,FALSE),""))</f>
        <v/>
      </c>
      <c r="G227" s="6" t="n"/>
      <c r="H227" s="6" t="n"/>
      <c r="I227" s="6" t="n"/>
      <c r="J227" s="25" t="n"/>
      <c r="K227" s="6" t="n"/>
      <c r="L227" s="6" t="n"/>
      <c r="M227" s="6" t="n"/>
      <c r="N227" s="6" t="n"/>
      <c r="O227" s="19">
        <f>IF($A227="","",IF(OR($M227="完了",$M227="取消",$J227=""),0,MAX(0,TODAY()-$J227)))</f>
        <v/>
      </c>
      <c r="P227" s="6" t="n"/>
      <c r="Q227" s="6" t="n"/>
    </row>
    <row r="228" ht="20" customHeight="1">
      <c r="A228" s="6" t="n"/>
      <c r="B228" s="6" t="n"/>
      <c r="C228" s="18">
        <f>IF($B228="","",IFERROR(VLOOKUP($B228,'設備台帳'!$A$5:$T$204,7,FALSE),""))</f>
        <v/>
      </c>
      <c r="D228" s="18">
        <f>IF($B228="","",IFERROR(VLOOKUP($B228,'設備台帳'!$A$5:$T$204,2,FALSE),""))</f>
        <v/>
      </c>
      <c r="E228" s="18">
        <f>IF($B228="","",IFERROR(VLOOKUP($B228,'設備台帳'!$A$5:$T$204,3,FALSE),""))</f>
        <v/>
      </c>
      <c r="F228" s="18">
        <f>IF($B228="","",IFERROR(VLOOKUP($B228,'設備台帳'!$A$5:$T$204,5,FALSE),""))</f>
        <v/>
      </c>
      <c r="G228" s="6" t="n"/>
      <c r="H228" s="6" t="n"/>
      <c r="I228" s="6" t="n"/>
      <c r="J228" s="25" t="n"/>
      <c r="K228" s="6" t="n"/>
      <c r="L228" s="6" t="n"/>
      <c r="M228" s="6" t="n"/>
      <c r="N228" s="6" t="n"/>
      <c r="O228" s="19">
        <f>IF($A228="","",IF(OR($M228="完了",$M228="取消",$J228=""),0,MAX(0,TODAY()-$J228)))</f>
        <v/>
      </c>
      <c r="P228" s="6" t="n"/>
      <c r="Q228" s="6" t="n"/>
    </row>
    <row r="229" ht="20" customHeight="1">
      <c r="A229" s="6" t="n"/>
      <c r="B229" s="6" t="n"/>
      <c r="C229" s="18">
        <f>IF($B229="","",IFERROR(VLOOKUP($B229,'設備台帳'!$A$5:$T$204,7,FALSE),""))</f>
        <v/>
      </c>
      <c r="D229" s="18">
        <f>IF($B229="","",IFERROR(VLOOKUP($B229,'設備台帳'!$A$5:$T$204,2,FALSE),""))</f>
        <v/>
      </c>
      <c r="E229" s="18">
        <f>IF($B229="","",IFERROR(VLOOKUP($B229,'設備台帳'!$A$5:$T$204,3,FALSE),""))</f>
        <v/>
      </c>
      <c r="F229" s="18">
        <f>IF($B229="","",IFERROR(VLOOKUP($B229,'設備台帳'!$A$5:$T$204,5,FALSE),""))</f>
        <v/>
      </c>
      <c r="G229" s="6" t="n"/>
      <c r="H229" s="6" t="n"/>
      <c r="I229" s="6" t="n"/>
      <c r="J229" s="25" t="n"/>
      <c r="K229" s="6" t="n"/>
      <c r="L229" s="6" t="n"/>
      <c r="M229" s="6" t="n"/>
      <c r="N229" s="6" t="n"/>
      <c r="O229" s="19">
        <f>IF($A229="","",IF(OR($M229="完了",$M229="取消",$J229=""),0,MAX(0,TODAY()-$J229)))</f>
        <v/>
      </c>
      <c r="P229" s="6" t="n"/>
      <c r="Q229" s="6" t="n"/>
    </row>
    <row r="230" ht="20" customHeight="1">
      <c r="A230" s="6" t="n"/>
      <c r="B230" s="6" t="n"/>
      <c r="C230" s="18">
        <f>IF($B230="","",IFERROR(VLOOKUP($B230,'設備台帳'!$A$5:$T$204,7,FALSE),""))</f>
        <v/>
      </c>
      <c r="D230" s="18">
        <f>IF($B230="","",IFERROR(VLOOKUP($B230,'設備台帳'!$A$5:$T$204,2,FALSE),""))</f>
        <v/>
      </c>
      <c r="E230" s="18">
        <f>IF($B230="","",IFERROR(VLOOKUP($B230,'設備台帳'!$A$5:$T$204,3,FALSE),""))</f>
        <v/>
      </c>
      <c r="F230" s="18">
        <f>IF($B230="","",IFERROR(VLOOKUP($B230,'設備台帳'!$A$5:$T$204,5,FALSE),""))</f>
        <v/>
      </c>
      <c r="G230" s="6" t="n"/>
      <c r="H230" s="6" t="n"/>
      <c r="I230" s="6" t="n"/>
      <c r="J230" s="25" t="n"/>
      <c r="K230" s="6" t="n"/>
      <c r="L230" s="6" t="n"/>
      <c r="M230" s="6" t="n"/>
      <c r="N230" s="6" t="n"/>
      <c r="O230" s="19">
        <f>IF($A230="","",IF(OR($M230="完了",$M230="取消",$J230=""),0,MAX(0,TODAY()-$J230)))</f>
        <v/>
      </c>
      <c r="P230" s="6" t="n"/>
      <c r="Q230" s="6" t="n"/>
    </row>
    <row r="231" ht="20" customHeight="1">
      <c r="A231" s="6" t="n"/>
      <c r="B231" s="6" t="n"/>
      <c r="C231" s="18">
        <f>IF($B231="","",IFERROR(VLOOKUP($B231,'設備台帳'!$A$5:$T$204,7,FALSE),""))</f>
        <v/>
      </c>
      <c r="D231" s="18">
        <f>IF($B231="","",IFERROR(VLOOKUP($B231,'設備台帳'!$A$5:$T$204,2,FALSE),""))</f>
        <v/>
      </c>
      <c r="E231" s="18">
        <f>IF($B231="","",IFERROR(VLOOKUP($B231,'設備台帳'!$A$5:$T$204,3,FALSE),""))</f>
        <v/>
      </c>
      <c r="F231" s="18">
        <f>IF($B231="","",IFERROR(VLOOKUP($B231,'設備台帳'!$A$5:$T$204,5,FALSE),""))</f>
        <v/>
      </c>
      <c r="G231" s="6" t="n"/>
      <c r="H231" s="6" t="n"/>
      <c r="I231" s="6" t="n"/>
      <c r="J231" s="25" t="n"/>
      <c r="K231" s="6" t="n"/>
      <c r="L231" s="6" t="n"/>
      <c r="M231" s="6" t="n"/>
      <c r="N231" s="6" t="n"/>
      <c r="O231" s="19">
        <f>IF($A231="","",IF(OR($M231="完了",$M231="取消",$J231=""),0,MAX(0,TODAY()-$J231)))</f>
        <v/>
      </c>
      <c r="P231" s="6" t="n"/>
      <c r="Q231" s="6" t="n"/>
    </row>
    <row r="232" ht="20" customHeight="1">
      <c r="A232" s="6" t="n"/>
      <c r="B232" s="6" t="n"/>
      <c r="C232" s="18">
        <f>IF($B232="","",IFERROR(VLOOKUP($B232,'設備台帳'!$A$5:$T$204,7,FALSE),""))</f>
        <v/>
      </c>
      <c r="D232" s="18">
        <f>IF($B232="","",IFERROR(VLOOKUP($B232,'設備台帳'!$A$5:$T$204,2,FALSE),""))</f>
        <v/>
      </c>
      <c r="E232" s="18">
        <f>IF($B232="","",IFERROR(VLOOKUP($B232,'設備台帳'!$A$5:$T$204,3,FALSE),""))</f>
        <v/>
      </c>
      <c r="F232" s="18">
        <f>IF($B232="","",IFERROR(VLOOKUP($B232,'設備台帳'!$A$5:$T$204,5,FALSE),""))</f>
        <v/>
      </c>
      <c r="G232" s="6" t="n"/>
      <c r="H232" s="6" t="n"/>
      <c r="I232" s="6" t="n"/>
      <c r="J232" s="25" t="n"/>
      <c r="K232" s="6" t="n"/>
      <c r="L232" s="6" t="n"/>
      <c r="M232" s="6" t="n"/>
      <c r="N232" s="6" t="n"/>
      <c r="O232" s="19">
        <f>IF($A232="","",IF(OR($M232="完了",$M232="取消",$J232=""),0,MAX(0,TODAY()-$J232)))</f>
        <v/>
      </c>
      <c r="P232" s="6" t="n"/>
      <c r="Q232" s="6" t="n"/>
    </row>
    <row r="233" ht="20" customHeight="1">
      <c r="A233" s="6" t="n"/>
      <c r="B233" s="6" t="n"/>
      <c r="C233" s="18">
        <f>IF($B233="","",IFERROR(VLOOKUP($B233,'設備台帳'!$A$5:$T$204,7,FALSE),""))</f>
        <v/>
      </c>
      <c r="D233" s="18">
        <f>IF($B233="","",IFERROR(VLOOKUP($B233,'設備台帳'!$A$5:$T$204,2,FALSE),""))</f>
        <v/>
      </c>
      <c r="E233" s="18">
        <f>IF($B233="","",IFERROR(VLOOKUP($B233,'設備台帳'!$A$5:$T$204,3,FALSE),""))</f>
        <v/>
      </c>
      <c r="F233" s="18">
        <f>IF($B233="","",IFERROR(VLOOKUP($B233,'設備台帳'!$A$5:$T$204,5,FALSE),""))</f>
        <v/>
      </c>
      <c r="G233" s="6" t="n"/>
      <c r="H233" s="6" t="n"/>
      <c r="I233" s="6" t="n"/>
      <c r="J233" s="25" t="n"/>
      <c r="K233" s="6" t="n"/>
      <c r="L233" s="6" t="n"/>
      <c r="M233" s="6" t="n"/>
      <c r="N233" s="6" t="n"/>
      <c r="O233" s="19">
        <f>IF($A233="","",IF(OR($M233="完了",$M233="取消",$J233=""),0,MAX(0,TODAY()-$J233)))</f>
        <v/>
      </c>
      <c r="P233" s="6" t="n"/>
      <c r="Q233" s="6" t="n"/>
    </row>
    <row r="234" ht="20" customHeight="1">
      <c r="A234" s="6" t="n"/>
      <c r="B234" s="6" t="n"/>
      <c r="C234" s="18">
        <f>IF($B234="","",IFERROR(VLOOKUP($B234,'設備台帳'!$A$5:$T$204,7,FALSE),""))</f>
        <v/>
      </c>
      <c r="D234" s="18">
        <f>IF($B234="","",IFERROR(VLOOKUP($B234,'設備台帳'!$A$5:$T$204,2,FALSE),""))</f>
        <v/>
      </c>
      <c r="E234" s="18">
        <f>IF($B234="","",IFERROR(VLOOKUP($B234,'設備台帳'!$A$5:$T$204,3,FALSE),""))</f>
        <v/>
      </c>
      <c r="F234" s="18">
        <f>IF($B234="","",IFERROR(VLOOKUP($B234,'設備台帳'!$A$5:$T$204,5,FALSE),""))</f>
        <v/>
      </c>
      <c r="G234" s="6" t="n"/>
      <c r="H234" s="6" t="n"/>
      <c r="I234" s="6" t="n"/>
      <c r="J234" s="25" t="n"/>
      <c r="K234" s="6" t="n"/>
      <c r="L234" s="6" t="n"/>
      <c r="M234" s="6" t="n"/>
      <c r="N234" s="6" t="n"/>
      <c r="O234" s="19">
        <f>IF($A234="","",IF(OR($M234="完了",$M234="取消",$J234=""),0,MAX(0,TODAY()-$J234)))</f>
        <v/>
      </c>
      <c r="P234" s="6" t="n"/>
      <c r="Q234" s="6" t="n"/>
    </row>
    <row r="235" ht="20" customHeight="1">
      <c r="A235" s="6" t="n"/>
      <c r="B235" s="6" t="n"/>
      <c r="C235" s="18">
        <f>IF($B235="","",IFERROR(VLOOKUP($B235,'設備台帳'!$A$5:$T$204,7,FALSE),""))</f>
        <v/>
      </c>
      <c r="D235" s="18">
        <f>IF($B235="","",IFERROR(VLOOKUP($B235,'設備台帳'!$A$5:$T$204,2,FALSE),""))</f>
        <v/>
      </c>
      <c r="E235" s="18">
        <f>IF($B235="","",IFERROR(VLOOKUP($B235,'設備台帳'!$A$5:$T$204,3,FALSE),""))</f>
        <v/>
      </c>
      <c r="F235" s="18">
        <f>IF($B235="","",IFERROR(VLOOKUP($B235,'設備台帳'!$A$5:$T$204,5,FALSE),""))</f>
        <v/>
      </c>
      <c r="G235" s="6" t="n"/>
      <c r="H235" s="6" t="n"/>
      <c r="I235" s="6" t="n"/>
      <c r="J235" s="25" t="n"/>
      <c r="K235" s="6" t="n"/>
      <c r="L235" s="6" t="n"/>
      <c r="M235" s="6" t="n"/>
      <c r="N235" s="6" t="n"/>
      <c r="O235" s="19">
        <f>IF($A235="","",IF(OR($M235="完了",$M235="取消",$J235=""),0,MAX(0,TODAY()-$J235)))</f>
        <v/>
      </c>
      <c r="P235" s="6" t="n"/>
      <c r="Q235" s="6" t="n"/>
    </row>
    <row r="236" ht="20" customHeight="1">
      <c r="A236" s="6" t="n"/>
      <c r="B236" s="6" t="n"/>
      <c r="C236" s="18">
        <f>IF($B236="","",IFERROR(VLOOKUP($B236,'設備台帳'!$A$5:$T$204,7,FALSE),""))</f>
        <v/>
      </c>
      <c r="D236" s="18">
        <f>IF($B236="","",IFERROR(VLOOKUP($B236,'設備台帳'!$A$5:$T$204,2,FALSE),""))</f>
        <v/>
      </c>
      <c r="E236" s="18">
        <f>IF($B236="","",IFERROR(VLOOKUP($B236,'設備台帳'!$A$5:$T$204,3,FALSE),""))</f>
        <v/>
      </c>
      <c r="F236" s="18">
        <f>IF($B236="","",IFERROR(VLOOKUP($B236,'設備台帳'!$A$5:$T$204,5,FALSE),""))</f>
        <v/>
      </c>
      <c r="G236" s="6" t="n"/>
      <c r="H236" s="6" t="n"/>
      <c r="I236" s="6" t="n"/>
      <c r="J236" s="25" t="n"/>
      <c r="K236" s="6" t="n"/>
      <c r="L236" s="6" t="n"/>
      <c r="M236" s="6" t="n"/>
      <c r="N236" s="6" t="n"/>
      <c r="O236" s="19">
        <f>IF($A236="","",IF(OR($M236="完了",$M236="取消",$J236=""),0,MAX(0,TODAY()-$J236)))</f>
        <v/>
      </c>
      <c r="P236" s="6" t="n"/>
      <c r="Q236" s="6" t="n"/>
    </row>
    <row r="237" ht="20" customHeight="1">
      <c r="A237" s="6" t="n"/>
      <c r="B237" s="6" t="n"/>
      <c r="C237" s="18">
        <f>IF($B237="","",IFERROR(VLOOKUP($B237,'設備台帳'!$A$5:$T$204,7,FALSE),""))</f>
        <v/>
      </c>
      <c r="D237" s="18">
        <f>IF($B237="","",IFERROR(VLOOKUP($B237,'設備台帳'!$A$5:$T$204,2,FALSE),""))</f>
        <v/>
      </c>
      <c r="E237" s="18">
        <f>IF($B237="","",IFERROR(VLOOKUP($B237,'設備台帳'!$A$5:$T$204,3,FALSE),""))</f>
        <v/>
      </c>
      <c r="F237" s="18">
        <f>IF($B237="","",IFERROR(VLOOKUP($B237,'設備台帳'!$A$5:$T$204,5,FALSE),""))</f>
        <v/>
      </c>
      <c r="G237" s="6" t="n"/>
      <c r="H237" s="6" t="n"/>
      <c r="I237" s="6" t="n"/>
      <c r="J237" s="25" t="n"/>
      <c r="K237" s="6" t="n"/>
      <c r="L237" s="6" t="n"/>
      <c r="M237" s="6" t="n"/>
      <c r="N237" s="6" t="n"/>
      <c r="O237" s="19">
        <f>IF($A237="","",IF(OR($M237="完了",$M237="取消",$J237=""),0,MAX(0,TODAY()-$J237)))</f>
        <v/>
      </c>
      <c r="P237" s="6" t="n"/>
      <c r="Q237" s="6" t="n"/>
    </row>
    <row r="238" ht="20" customHeight="1">
      <c r="A238" s="6" t="n"/>
      <c r="B238" s="6" t="n"/>
      <c r="C238" s="18">
        <f>IF($B238="","",IFERROR(VLOOKUP($B238,'設備台帳'!$A$5:$T$204,7,FALSE),""))</f>
        <v/>
      </c>
      <c r="D238" s="18">
        <f>IF($B238="","",IFERROR(VLOOKUP($B238,'設備台帳'!$A$5:$T$204,2,FALSE),""))</f>
        <v/>
      </c>
      <c r="E238" s="18">
        <f>IF($B238="","",IFERROR(VLOOKUP($B238,'設備台帳'!$A$5:$T$204,3,FALSE),""))</f>
        <v/>
      </c>
      <c r="F238" s="18">
        <f>IF($B238="","",IFERROR(VLOOKUP($B238,'設備台帳'!$A$5:$T$204,5,FALSE),""))</f>
        <v/>
      </c>
      <c r="G238" s="6" t="n"/>
      <c r="H238" s="6" t="n"/>
      <c r="I238" s="6" t="n"/>
      <c r="J238" s="25" t="n"/>
      <c r="K238" s="6" t="n"/>
      <c r="L238" s="6" t="n"/>
      <c r="M238" s="6" t="n"/>
      <c r="N238" s="6" t="n"/>
      <c r="O238" s="19">
        <f>IF($A238="","",IF(OR($M238="完了",$M238="取消",$J238=""),0,MAX(0,TODAY()-$J238)))</f>
        <v/>
      </c>
      <c r="P238" s="6" t="n"/>
      <c r="Q238" s="6" t="n"/>
    </row>
    <row r="239" ht="20" customHeight="1">
      <c r="A239" s="6" t="n"/>
      <c r="B239" s="6" t="n"/>
      <c r="C239" s="18">
        <f>IF($B239="","",IFERROR(VLOOKUP($B239,'設備台帳'!$A$5:$T$204,7,FALSE),""))</f>
        <v/>
      </c>
      <c r="D239" s="18">
        <f>IF($B239="","",IFERROR(VLOOKUP($B239,'設備台帳'!$A$5:$T$204,2,FALSE),""))</f>
        <v/>
      </c>
      <c r="E239" s="18">
        <f>IF($B239="","",IFERROR(VLOOKUP($B239,'設備台帳'!$A$5:$T$204,3,FALSE),""))</f>
        <v/>
      </c>
      <c r="F239" s="18">
        <f>IF($B239="","",IFERROR(VLOOKUP($B239,'設備台帳'!$A$5:$T$204,5,FALSE),""))</f>
        <v/>
      </c>
      <c r="G239" s="6" t="n"/>
      <c r="H239" s="6" t="n"/>
      <c r="I239" s="6" t="n"/>
      <c r="J239" s="25" t="n"/>
      <c r="K239" s="6" t="n"/>
      <c r="L239" s="6" t="n"/>
      <c r="M239" s="6" t="n"/>
      <c r="N239" s="6" t="n"/>
      <c r="O239" s="19">
        <f>IF($A239="","",IF(OR($M239="完了",$M239="取消",$J239=""),0,MAX(0,TODAY()-$J239)))</f>
        <v/>
      </c>
      <c r="P239" s="6" t="n"/>
      <c r="Q239" s="6" t="n"/>
    </row>
    <row r="240" ht="20" customHeight="1">
      <c r="A240" s="6" t="n"/>
      <c r="B240" s="6" t="n"/>
      <c r="C240" s="18">
        <f>IF($B240="","",IFERROR(VLOOKUP($B240,'設備台帳'!$A$5:$T$204,7,FALSE),""))</f>
        <v/>
      </c>
      <c r="D240" s="18">
        <f>IF($B240="","",IFERROR(VLOOKUP($B240,'設備台帳'!$A$5:$T$204,2,FALSE),""))</f>
        <v/>
      </c>
      <c r="E240" s="18">
        <f>IF($B240="","",IFERROR(VLOOKUP($B240,'設備台帳'!$A$5:$T$204,3,FALSE),""))</f>
        <v/>
      </c>
      <c r="F240" s="18">
        <f>IF($B240="","",IFERROR(VLOOKUP($B240,'設備台帳'!$A$5:$T$204,5,FALSE),""))</f>
        <v/>
      </c>
      <c r="G240" s="6" t="n"/>
      <c r="H240" s="6" t="n"/>
      <c r="I240" s="6" t="n"/>
      <c r="J240" s="25" t="n"/>
      <c r="K240" s="6" t="n"/>
      <c r="L240" s="6" t="n"/>
      <c r="M240" s="6" t="n"/>
      <c r="N240" s="6" t="n"/>
      <c r="O240" s="19">
        <f>IF($A240="","",IF(OR($M240="完了",$M240="取消",$J240=""),0,MAX(0,TODAY()-$J240)))</f>
        <v/>
      </c>
      <c r="P240" s="6" t="n"/>
      <c r="Q240" s="6" t="n"/>
    </row>
    <row r="241" ht="20" customHeight="1">
      <c r="A241" s="6" t="n"/>
      <c r="B241" s="6" t="n"/>
      <c r="C241" s="18">
        <f>IF($B241="","",IFERROR(VLOOKUP($B241,'設備台帳'!$A$5:$T$204,7,FALSE),""))</f>
        <v/>
      </c>
      <c r="D241" s="18">
        <f>IF($B241="","",IFERROR(VLOOKUP($B241,'設備台帳'!$A$5:$T$204,2,FALSE),""))</f>
        <v/>
      </c>
      <c r="E241" s="18">
        <f>IF($B241="","",IFERROR(VLOOKUP($B241,'設備台帳'!$A$5:$T$204,3,FALSE),""))</f>
        <v/>
      </c>
      <c r="F241" s="18">
        <f>IF($B241="","",IFERROR(VLOOKUP($B241,'設備台帳'!$A$5:$T$204,5,FALSE),""))</f>
        <v/>
      </c>
      <c r="G241" s="6" t="n"/>
      <c r="H241" s="6" t="n"/>
      <c r="I241" s="6" t="n"/>
      <c r="J241" s="25" t="n"/>
      <c r="K241" s="6" t="n"/>
      <c r="L241" s="6" t="n"/>
      <c r="M241" s="6" t="n"/>
      <c r="N241" s="6" t="n"/>
      <c r="O241" s="19">
        <f>IF($A241="","",IF(OR($M241="完了",$M241="取消",$J241=""),0,MAX(0,TODAY()-$J241)))</f>
        <v/>
      </c>
      <c r="P241" s="6" t="n"/>
      <c r="Q241" s="6" t="n"/>
    </row>
    <row r="242" ht="20" customHeight="1">
      <c r="A242" s="6" t="n"/>
      <c r="B242" s="6" t="n"/>
      <c r="C242" s="18">
        <f>IF($B242="","",IFERROR(VLOOKUP($B242,'設備台帳'!$A$5:$T$204,7,FALSE),""))</f>
        <v/>
      </c>
      <c r="D242" s="18">
        <f>IF($B242="","",IFERROR(VLOOKUP($B242,'設備台帳'!$A$5:$T$204,2,FALSE),""))</f>
        <v/>
      </c>
      <c r="E242" s="18">
        <f>IF($B242="","",IFERROR(VLOOKUP($B242,'設備台帳'!$A$5:$T$204,3,FALSE),""))</f>
        <v/>
      </c>
      <c r="F242" s="18">
        <f>IF($B242="","",IFERROR(VLOOKUP($B242,'設備台帳'!$A$5:$T$204,5,FALSE),""))</f>
        <v/>
      </c>
      <c r="G242" s="6" t="n"/>
      <c r="H242" s="6" t="n"/>
      <c r="I242" s="6" t="n"/>
      <c r="J242" s="25" t="n"/>
      <c r="K242" s="6" t="n"/>
      <c r="L242" s="6" t="n"/>
      <c r="M242" s="6" t="n"/>
      <c r="N242" s="6" t="n"/>
      <c r="O242" s="19">
        <f>IF($A242="","",IF(OR($M242="完了",$M242="取消",$J242=""),0,MAX(0,TODAY()-$J242)))</f>
        <v/>
      </c>
      <c r="P242" s="6" t="n"/>
      <c r="Q242" s="6" t="n"/>
    </row>
    <row r="243" ht="20" customHeight="1">
      <c r="A243" s="6" t="n"/>
      <c r="B243" s="6" t="n"/>
      <c r="C243" s="18">
        <f>IF($B243="","",IFERROR(VLOOKUP($B243,'設備台帳'!$A$5:$T$204,7,FALSE),""))</f>
        <v/>
      </c>
      <c r="D243" s="18">
        <f>IF($B243="","",IFERROR(VLOOKUP($B243,'設備台帳'!$A$5:$T$204,2,FALSE),""))</f>
        <v/>
      </c>
      <c r="E243" s="18">
        <f>IF($B243="","",IFERROR(VLOOKUP($B243,'設備台帳'!$A$5:$T$204,3,FALSE),""))</f>
        <v/>
      </c>
      <c r="F243" s="18">
        <f>IF($B243="","",IFERROR(VLOOKUP($B243,'設備台帳'!$A$5:$T$204,5,FALSE),""))</f>
        <v/>
      </c>
      <c r="G243" s="6" t="n"/>
      <c r="H243" s="6" t="n"/>
      <c r="I243" s="6" t="n"/>
      <c r="J243" s="25" t="n"/>
      <c r="K243" s="6" t="n"/>
      <c r="L243" s="6" t="n"/>
      <c r="M243" s="6" t="n"/>
      <c r="N243" s="6" t="n"/>
      <c r="O243" s="19">
        <f>IF($A243="","",IF(OR($M243="完了",$M243="取消",$J243=""),0,MAX(0,TODAY()-$J243)))</f>
        <v/>
      </c>
      <c r="P243" s="6" t="n"/>
      <c r="Q243" s="6" t="n"/>
    </row>
    <row r="244" ht="20" customHeight="1">
      <c r="A244" s="6" t="n"/>
      <c r="B244" s="6" t="n"/>
      <c r="C244" s="18">
        <f>IF($B244="","",IFERROR(VLOOKUP($B244,'設備台帳'!$A$5:$T$204,7,FALSE),""))</f>
        <v/>
      </c>
      <c r="D244" s="18">
        <f>IF($B244="","",IFERROR(VLOOKUP($B244,'設備台帳'!$A$5:$T$204,2,FALSE),""))</f>
        <v/>
      </c>
      <c r="E244" s="18">
        <f>IF($B244="","",IFERROR(VLOOKUP($B244,'設備台帳'!$A$5:$T$204,3,FALSE),""))</f>
        <v/>
      </c>
      <c r="F244" s="18">
        <f>IF($B244="","",IFERROR(VLOOKUP($B244,'設備台帳'!$A$5:$T$204,5,FALSE),""))</f>
        <v/>
      </c>
      <c r="G244" s="6" t="n"/>
      <c r="H244" s="6" t="n"/>
      <c r="I244" s="6" t="n"/>
      <c r="J244" s="25" t="n"/>
      <c r="K244" s="6" t="n"/>
      <c r="L244" s="6" t="n"/>
      <c r="M244" s="6" t="n"/>
      <c r="N244" s="6" t="n"/>
      <c r="O244" s="19">
        <f>IF($A244="","",IF(OR($M244="完了",$M244="取消",$J244=""),0,MAX(0,TODAY()-$J244)))</f>
        <v/>
      </c>
      <c r="P244" s="6" t="n"/>
      <c r="Q244" s="6" t="n"/>
    </row>
    <row r="245" ht="20" customHeight="1">
      <c r="A245" s="6" t="n"/>
      <c r="B245" s="6" t="n"/>
      <c r="C245" s="18">
        <f>IF($B245="","",IFERROR(VLOOKUP($B245,'設備台帳'!$A$5:$T$204,7,FALSE),""))</f>
        <v/>
      </c>
      <c r="D245" s="18">
        <f>IF($B245="","",IFERROR(VLOOKUP($B245,'設備台帳'!$A$5:$T$204,2,FALSE),""))</f>
        <v/>
      </c>
      <c r="E245" s="18">
        <f>IF($B245="","",IFERROR(VLOOKUP($B245,'設備台帳'!$A$5:$T$204,3,FALSE),""))</f>
        <v/>
      </c>
      <c r="F245" s="18">
        <f>IF($B245="","",IFERROR(VLOOKUP($B245,'設備台帳'!$A$5:$T$204,5,FALSE),""))</f>
        <v/>
      </c>
      <c r="G245" s="6" t="n"/>
      <c r="H245" s="6" t="n"/>
      <c r="I245" s="6" t="n"/>
      <c r="J245" s="25" t="n"/>
      <c r="K245" s="6" t="n"/>
      <c r="L245" s="6" t="n"/>
      <c r="M245" s="6" t="n"/>
      <c r="N245" s="6" t="n"/>
      <c r="O245" s="19">
        <f>IF($A245="","",IF(OR($M245="完了",$M245="取消",$J245=""),0,MAX(0,TODAY()-$J245)))</f>
        <v/>
      </c>
      <c r="P245" s="6" t="n"/>
      <c r="Q245" s="6" t="n"/>
    </row>
    <row r="246" ht="20" customHeight="1">
      <c r="A246" s="6" t="n"/>
      <c r="B246" s="6" t="n"/>
      <c r="C246" s="18">
        <f>IF($B246="","",IFERROR(VLOOKUP($B246,'設備台帳'!$A$5:$T$204,7,FALSE),""))</f>
        <v/>
      </c>
      <c r="D246" s="18">
        <f>IF($B246="","",IFERROR(VLOOKUP($B246,'設備台帳'!$A$5:$T$204,2,FALSE),""))</f>
        <v/>
      </c>
      <c r="E246" s="18">
        <f>IF($B246="","",IFERROR(VLOOKUP($B246,'設備台帳'!$A$5:$T$204,3,FALSE),""))</f>
        <v/>
      </c>
      <c r="F246" s="18">
        <f>IF($B246="","",IFERROR(VLOOKUP($B246,'設備台帳'!$A$5:$T$204,5,FALSE),""))</f>
        <v/>
      </c>
      <c r="G246" s="6" t="n"/>
      <c r="H246" s="6" t="n"/>
      <c r="I246" s="6" t="n"/>
      <c r="J246" s="25" t="n"/>
      <c r="K246" s="6" t="n"/>
      <c r="L246" s="6" t="n"/>
      <c r="M246" s="6" t="n"/>
      <c r="N246" s="6" t="n"/>
      <c r="O246" s="19">
        <f>IF($A246="","",IF(OR($M246="完了",$M246="取消",$J246=""),0,MAX(0,TODAY()-$J246)))</f>
        <v/>
      </c>
      <c r="P246" s="6" t="n"/>
      <c r="Q246" s="6" t="n"/>
    </row>
    <row r="247" ht="20" customHeight="1">
      <c r="A247" s="6" t="n"/>
      <c r="B247" s="6" t="n"/>
      <c r="C247" s="18">
        <f>IF($B247="","",IFERROR(VLOOKUP($B247,'設備台帳'!$A$5:$T$204,7,FALSE),""))</f>
        <v/>
      </c>
      <c r="D247" s="18">
        <f>IF($B247="","",IFERROR(VLOOKUP($B247,'設備台帳'!$A$5:$T$204,2,FALSE),""))</f>
        <v/>
      </c>
      <c r="E247" s="18">
        <f>IF($B247="","",IFERROR(VLOOKUP($B247,'設備台帳'!$A$5:$T$204,3,FALSE),""))</f>
        <v/>
      </c>
      <c r="F247" s="18">
        <f>IF($B247="","",IFERROR(VLOOKUP($B247,'設備台帳'!$A$5:$T$204,5,FALSE),""))</f>
        <v/>
      </c>
      <c r="G247" s="6" t="n"/>
      <c r="H247" s="6" t="n"/>
      <c r="I247" s="6" t="n"/>
      <c r="J247" s="25" t="n"/>
      <c r="K247" s="6" t="n"/>
      <c r="L247" s="6" t="n"/>
      <c r="M247" s="6" t="n"/>
      <c r="N247" s="6" t="n"/>
      <c r="O247" s="19">
        <f>IF($A247="","",IF(OR($M247="完了",$M247="取消",$J247=""),0,MAX(0,TODAY()-$J247)))</f>
        <v/>
      </c>
      <c r="P247" s="6" t="n"/>
      <c r="Q247" s="6" t="n"/>
    </row>
    <row r="248" ht="20" customHeight="1">
      <c r="A248" s="6" t="n"/>
      <c r="B248" s="6" t="n"/>
      <c r="C248" s="18">
        <f>IF($B248="","",IFERROR(VLOOKUP($B248,'設備台帳'!$A$5:$T$204,7,FALSE),""))</f>
        <v/>
      </c>
      <c r="D248" s="18">
        <f>IF($B248="","",IFERROR(VLOOKUP($B248,'設備台帳'!$A$5:$T$204,2,FALSE),""))</f>
        <v/>
      </c>
      <c r="E248" s="18">
        <f>IF($B248="","",IFERROR(VLOOKUP($B248,'設備台帳'!$A$5:$T$204,3,FALSE),""))</f>
        <v/>
      </c>
      <c r="F248" s="18">
        <f>IF($B248="","",IFERROR(VLOOKUP($B248,'設備台帳'!$A$5:$T$204,5,FALSE),""))</f>
        <v/>
      </c>
      <c r="G248" s="6" t="n"/>
      <c r="H248" s="6" t="n"/>
      <c r="I248" s="6" t="n"/>
      <c r="J248" s="25" t="n"/>
      <c r="K248" s="6" t="n"/>
      <c r="L248" s="6" t="n"/>
      <c r="M248" s="6" t="n"/>
      <c r="N248" s="6" t="n"/>
      <c r="O248" s="19">
        <f>IF($A248="","",IF(OR($M248="完了",$M248="取消",$J248=""),0,MAX(0,TODAY()-$J248)))</f>
        <v/>
      </c>
      <c r="P248" s="6" t="n"/>
      <c r="Q248" s="6" t="n"/>
    </row>
    <row r="249" ht="20" customHeight="1">
      <c r="A249" s="6" t="n"/>
      <c r="B249" s="6" t="n"/>
      <c r="C249" s="18">
        <f>IF($B249="","",IFERROR(VLOOKUP($B249,'設備台帳'!$A$5:$T$204,7,FALSE),""))</f>
        <v/>
      </c>
      <c r="D249" s="18">
        <f>IF($B249="","",IFERROR(VLOOKUP($B249,'設備台帳'!$A$5:$T$204,2,FALSE),""))</f>
        <v/>
      </c>
      <c r="E249" s="18">
        <f>IF($B249="","",IFERROR(VLOOKUP($B249,'設備台帳'!$A$5:$T$204,3,FALSE),""))</f>
        <v/>
      </c>
      <c r="F249" s="18">
        <f>IF($B249="","",IFERROR(VLOOKUP($B249,'設備台帳'!$A$5:$T$204,5,FALSE),""))</f>
        <v/>
      </c>
      <c r="G249" s="6" t="n"/>
      <c r="H249" s="6" t="n"/>
      <c r="I249" s="6" t="n"/>
      <c r="J249" s="25" t="n"/>
      <c r="K249" s="6" t="n"/>
      <c r="L249" s="6" t="n"/>
      <c r="M249" s="6" t="n"/>
      <c r="N249" s="6" t="n"/>
      <c r="O249" s="19">
        <f>IF($A249="","",IF(OR($M249="完了",$M249="取消",$J249=""),0,MAX(0,TODAY()-$J249)))</f>
        <v/>
      </c>
      <c r="P249" s="6" t="n"/>
      <c r="Q249" s="6" t="n"/>
    </row>
    <row r="250" ht="20" customHeight="1">
      <c r="A250" s="6" t="n"/>
      <c r="B250" s="6" t="n"/>
      <c r="C250" s="18">
        <f>IF($B250="","",IFERROR(VLOOKUP($B250,'設備台帳'!$A$5:$T$204,7,FALSE),""))</f>
        <v/>
      </c>
      <c r="D250" s="18">
        <f>IF($B250="","",IFERROR(VLOOKUP($B250,'設備台帳'!$A$5:$T$204,2,FALSE),""))</f>
        <v/>
      </c>
      <c r="E250" s="18">
        <f>IF($B250="","",IFERROR(VLOOKUP($B250,'設備台帳'!$A$5:$T$204,3,FALSE),""))</f>
        <v/>
      </c>
      <c r="F250" s="18">
        <f>IF($B250="","",IFERROR(VLOOKUP($B250,'設備台帳'!$A$5:$T$204,5,FALSE),""))</f>
        <v/>
      </c>
      <c r="G250" s="6" t="n"/>
      <c r="H250" s="6" t="n"/>
      <c r="I250" s="6" t="n"/>
      <c r="J250" s="25" t="n"/>
      <c r="K250" s="6" t="n"/>
      <c r="L250" s="6" t="n"/>
      <c r="M250" s="6" t="n"/>
      <c r="N250" s="6" t="n"/>
      <c r="O250" s="19">
        <f>IF($A250="","",IF(OR($M250="完了",$M250="取消",$J250=""),0,MAX(0,TODAY()-$J250)))</f>
        <v/>
      </c>
      <c r="P250" s="6" t="n"/>
      <c r="Q250" s="6" t="n"/>
    </row>
    <row r="251" ht="20" customHeight="1">
      <c r="A251" s="6" t="n"/>
      <c r="B251" s="6" t="n"/>
      <c r="C251" s="18">
        <f>IF($B251="","",IFERROR(VLOOKUP($B251,'設備台帳'!$A$5:$T$204,7,FALSE),""))</f>
        <v/>
      </c>
      <c r="D251" s="18">
        <f>IF($B251="","",IFERROR(VLOOKUP($B251,'設備台帳'!$A$5:$T$204,2,FALSE),""))</f>
        <v/>
      </c>
      <c r="E251" s="18">
        <f>IF($B251="","",IFERROR(VLOOKUP($B251,'設備台帳'!$A$5:$T$204,3,FALSE),""))</f>
        <v/>
      </c>
      <c r="F251" s="18">
        <f>IF($B251="","",IFERROR(VLOOKUP($B251,'設備台帳'!$A$5:$T$204,5,FALSE),""))</f>
        <v/>
      </c>
      <c r="G251" s="6" t="n"/>
      <c r="H251" s="6" t="n"/>
      <c r="I251" s="6" t="n"/>
      <c r="J251" s="25" t="n"/>
      <c r="K251" s="6" t="n"/>
      <c r="L251" s="6" t="n"/>
      <c r="M251" s="6" t="n"/>
      <c r="N251" s="6" t="n"/>
      <c r="O251" s="19">
        <f>IF($A251="","",IF(OR($M251="完了",$M251="取消",$J251=""),0,MAX(0,TODAY()-$J251)))</f>
        <v/>
      </c>
      <c r="P251" s="6" t="n"/>
      <c r="Q251" s="6" t="n"/>
    </row>
    <row r="252" ht="20" customHeight="1">
      <c r="A252" s="6" t="n"/>
      <c r="B252" s="6" t="n"/>
      <c r="C252" s="18">
        <f>IF($B252="","",IFERROR(VLOOKUP($B252,'設備台帳'!$A$5:$T$204,7,FALSE),""))</f>
        <v/>
      </c>
      <c r="D252" s="18">
        <f>IF($B252="","",IFERROR(VLOOKUP($B252,'設備台帳'!$A$5:$T$204,2,FALSE),""))</f>
        <v/>
      </c>
      <c r="E252" s="18">
        <f>IF($B252="","",IFERROR(VLOOKUP($B252,'設備台帳'!$A$5:$T$204,3,FALSE),""))</f>
        <v/>
      </c>
      <c r="F252" s="18">
        <f>IF($B252="","",IFERROR(VLOOKUP($B252,'設備台帳'!$A$5:$T$204,5,FALSE),""))</f>
        <v/>
      </c>
      <c r="G252" s="6" t="n"/>
      <c r="H252" s="6" t="n"/>
      <c r="I252" s="6" t="n"/>
      <c r="J252" s="25" t="n"/>
      <c r="K252" s="6" t="n"/>
      <c r="L252" s="6" t="n"/>
      <c r="M252" s="6" t="n"/>
      <c r="N252" s="6" t="n"/>
      <c r="O252" s="19">
        <f>IF($A252="","",IF(OR($M252="完了",$M252="取消",$J252=""),0,MAX(0,TODAY()-$J252)))</f>
        <v/>
      </c>
      <c r="P252" s="6" t="n"/>
      <c r="Q252" s="6" t="n"/>
    </row>
    <row r="253" ht="20" customHeight="1">
      <c r="A253" s="6" t="n"/>
      <c r="B253" s="6" t="n"/>
      <c r="C253" s="18">
        <f>IF($B253="","",IFERROR(VLOOKUP($B253,'設備台帳'!$A$5:$T$204,7,FALSE),""))</f>
        <v/>
      </c>
      <c r="D253" s="18">
        <f>IF($B253="","",IFERROR(VLOOKUP($B253,'設備台帳'!$A$5:$T$204,2,FALSE),""))</f>
        <v/>
      </c>
      <c r="E253" s="18">
        <f>IF($B253="","",IFERROR(VLOOKUP($B253,'設備台帳'!$A$5:$T$204,3,FALSE),""))</f>
        <v/>
      </c>
      <c r="F253" s="18">
        <f>IF($B253="","",IFERROR(VLOOKUP($B253,'設備台帳'!$A$5:$T$204,5,FALSE),""))</f>
        <v/>
      </c>
      <c r="G253" s="6" t="n"/>
      <c r="H253" s="6" t="n"/>
      <c r="I253" s="6" t="n"/>
      <c r="J253" s="25" t="n"/>
      <c r="K253" s="6" t="n"/>
      <c r="L253" s="6" t="n"/>
      <c r="M253" s="6" t="n"/>
      <c r="N253" s="6" t="n"/>
      <c r="O253" s="19">
        <f>IF($A253="","",IF(OR($M253="完了",$M253="取消",$J253=""),0,MAX(0,TODAY()-$J253)))</f>
        <v/>
      </c>
      <c r="P253" s="6" t="n"/>
      <c r="Q253" s="6" t="n"/>
    </row>
    <row r="254" ht="20" customHeight="1">
      <c r="A254" s="6" t="n"/>
      <c r="B254" s="6" t="n"/>
      <c r="C254" s="18">
        <f>IF($B254="","",IFERROR(VLOOKUP($B254,'設備台帳'!$A$5:$T$204,7,FALSE),""))</f>
        <v/>
      </c>
      <c r="D254" s="18">
        <f>IF($B254="","",IFERROR(VLOOKUP($B254,'設備台帳'!$A$5:$T$204,2,FALSE),""))</f>
        <v/>
      </c>
      <c r="E254" s="18">
        <f>IF($B254="","",IFERROR(VLOOKUP($B254,'設備台帳'!$A$5:$T$204,3,FALSE),""))</f>
        <v/>
      </c>
      <c r="F254" s="18">
        <f>IF($B254="","",IFERROR(VLOOKUP($B254,'設備台帳'!$A$5:$T$204,5,FALSE),""))</f>
        <v/>
      </c>
      <c r="G254" s="6" t="n"/>
      <c r="H254" s="6" t="n"/>
      <c r="I254" s="6" t="n"/>
      <c r="J254" s="25" t="n"/>
      <c r="K254" s="6" t="n"/>
      <c r="L254" s="6" t="n"/>
      <c r="M254" s="6" t="n"/>
      <c r="N254" s="6" t="n"/>
      <c r="O254" s="19">
        <f>IF($A254="","",IF(OR($M254="完了",$M254="取消",$J254=""),0,MAX(0,TODAY()-$J254)))</f>
        <v/>
      </c>
      <c r="P254" s="6" t="n"/>
      <c r="Q254" s="6" t="n"/>
    </row>
    <row r="255" ht="20" customHeight="1">
      <c r="A255" s="6" t="n"/>
      <c r="B255" s="6" t="n"/>
      <c r="C255" s="18">
        <f>IF($B255="","",IFERROR(VLOOKUP($B255,'設備台帳'!$A$5:$T$204,7,FALSE),""))</f>
        <v/>
      </c>
      <c r="D255" s="18">
        <f>IF($B255="","",IFERROR(VLOOKUP($B255,'設備台帳'!$A$5:$T$204,2,FALSE),""))</f>
        <v/>
      </c>
      <c r="E255" s="18">
        <f>IF($B255="","",IFERROR(VLOOKUP($B255,'設備台帳'!$A$5:$T$204,3,FALSE),""))</f>
        <v/>
      </c>
      <c r="F255" s="18">
        <f>IF($B255="","",IFERROR(VLOOKUP($B255,'設備台帳'!$A$5:$T$204,5,FALSE),""))</f>
        <v/>
      </c>
      <c r="G255" s="6" t="n"/>
      <c r="H255" s="6" t="n"/>
      <c r="I255" s="6" t="n"/>
      <c r="J255" s="25" t="n"/>
      <c r="K255" s="6" t="n"/>
      <c r="L255" s="6" t="n"/>
      <c r="M255" s="6" t="n"/>
      <c r="N255" s="6" t="n"/>
      <c r="O255" s="19">
        <f>IF($A255="","",IF(OR($M255="完了",$M255="取消",$J255=""),0,MAX(0,TODAY()-$J255)))</f>
        <v/>
      </c>
      <c r="P255" s="6" t="n"/>
      <c r="Q255" s="6" t="n"/>
    </row>
    <row r="256" ht="20" customHeight="1">
      <c r="A256" s="6" t="n"/>
      <c r="B256" s="6" t="n"/>
      <c r="C256" s="18">
        <f>IF($B256="","",IFERROR(VLOOKUP($B256,'設備台帳'!$A$5:$T$204,7,FALSE),""))</f>
        <v/>
      </c>
      <c r="D256" s="18">
        <f>IF($B256="","",IFERROR(VLOOKUP($B256,'設備台帳'!$A$5:$T$204,2,FALSE),""))</f>
        <v/>
      </c>
      <c r="E256" s="18">
        <f>IF($B256="","",IFERROR(VLOOKUP($B256,'設備台帳'!$A$5:$T$204,3,FALSE),""))</f>
        <v/>
      </c>
      <c r="F256" s="18">
        <f>IF($B256="","",IFERROR(VLOOKUP($B256,'設備台帳'!$A$5:$T$204,5,FALSE),""))</f>
        <v/>
      </c>
      <c r="G256" s="6" t="n"/>
      <c r="H256" s="6" t="n"/>
      <c r="I256" s="6" t="n"/>
      <c r="J256" s="25" t="n"/>
      <c r="K256" s="6" t="n"/>
      <c r="L256" s="6" t="n"/>
      <c r="M256" s="6" t="n"/>
      <c r="N256" s="6" t="n"/>
      <c r="O256" s="19">
        <f>IF($A256="","",IF(OR($M256="完了",$M256="取消",$J256=""),0,MAX(0,TODAY()-$J256)))</f>
        <v/>
      </c>
      <c r="P256" s="6" t="n"/>
      <c r="Q256" s="6" t="n"/>
    </row>
    <row r="257" ht="20" customHeight="1">
      <c r="A257" s="6" t="n"/>
      <c r="B257" s="6" t="n"/>
      <c r="C257" s="18">
        <f>IF($B257="","",IFERROR(VLOOKUP($B257,'設備台帳'!$A$5:$T$204,7,FALSE),""))</f>
        <v/>
      </c>
      <c r="D257" s="18">
        <f>IF($B257="","",IFERROR(VLOOKUP($B257,'設備台帳'!$A$5:$T$204,2,FALSE),""))</f>
        <v/>
      </c>
      <c r="E257" s="18">
        <f>IF($B257="","",IFERROR(VLOOKUP($B257,'設備台帳'!$A$5:$T$204,3,FALSE),""))</f>
        <v/>
      </c>
      <c r="F257" s="18">
        <f>IF($B257="","",IFERROR(VLOOKUP($B257,'設備台帳'!$A$5:$T$204,5,FALSE),""))</f>
        <v/>
      </c>
      <c r="G257" s="6" t="n"/>
      <c r="H257" s="6" t="n"/>
      <c r="I257" s="6" t="n"/>
      <c r="J257" s="25" t="n"/>
      <c r="K257" s="6" t="n"/>
      <c r="L257" s="6" t="n"/>
      <c r="M257" s="6" t="n"/>
      <c r="N257" s="6" t="n"/>
      <c r="O257" s="19">
        <f>IF($A257="","",IF(OR($M257="完了",$M257="取消",$J257=""),0,MAX(0,TODAY()-$J257)))</f>
        <v/>
      </c>
      <c r="P257" s="6" t="n"/>
      <c r="Q257" s="6" t="n"/>
    </row>
    <row r="258" ht="20" customHeight="1">
      <c r="A258" s="6" t="n"/>
      <c r="B258" s="6" t="n"/>
      <c r="C258" s="18">
        <f>IF($B258="","",IFERROR(VLOOKUP($B258,'設備台帳'!$A$5:$T$204,7,FALSE),""))</f>
        <v/>
      </c>
      <c r="D258" s="18">
        <f>IF($B258="","",IFERROR(VLOOKUP($B258,'設備台帳'!$A$5:$T$204,2,FALSE),""))</f>
        <v/>
      </c>
      <c r="E258" s="18">
        <f>IF($B258="","",IFERROR(VLOOKUP($B258,'設備台帳'!$A$5:$T$204,3,FALSE),""))</f>
        <v/>
      </c>
      <c r="F258" s="18">
        <f>IF($B258="","",IFERROR(VLOOKUP($B258,'設備台帳'!$A$5:$T$204,5,FALSE),""))</f>
        <v/>
      </c>
      <c r="G258" s="6" t="n"/>
      <c r="H258" s="6" t="n"/>
      <c r="I258" s="6" t="n"/>
      <c r="J258" s="25" t="n"/>
      <c r="K258" s="6" t="n"/>
      <c r="L258" s="6" t="n"/>
      <c r="M258" s="6" t="n"/>
      <c r="N258" s="6" t="n"/>
      <c r="O258" s="19">
        <f>IF($A258="","",IF(OR($M258="完了",$M258="取消",$J258=""),0,MAX(0,TODAY()-$J258)))</f>
        <v/>
      </c>
      <c r="P258" s="6" t="n"/>
      <c r="Q258" s="6" t="n"/>
    </row>
    <row r="259" ht="20" customHeight="1">
      <c r="A259" s="6" t="n"/>
      <c r="B259" s="6" t="n"/>
      <c r="C259" s="18">
        <f>IF($B259="","",IFERROR(VLOOKUP($B259,'設備台帳'!$A$5:$T$204,7,FALSE),""))</f>
        <v/>
      </c>
      <c r="D259" s="18">
        <f>IF($B259="","",IFERROR(VLOOKUP($B259,'設備台帳'!$A$5:$T$204,2,FALSE),""))</f>
        <v/>
      </c>
      <c r="E259" s="18">
        <f>IF($B259="","",IFERROR(VLOOKUP($B259,'設備台帳'!$A$5:$T$204,3,FALSE),""))</f>
        <v/>
      </c>
      <c r="F259" s="18">
        <f>IF($B259="","",IFERROR(VLOOKUP($B259,'設備台帳'!$A$5:$T$204,5,FALSE),""))</f>
        <v/>
      </c>
      <c r="G259" s="6" t="n"/>
      <c r="H259" s="6" t="n"/>
      <c r="I259" s="6" t="n"/>
      <c r="J259" s="25" t="n"/>
      <c r="K259" s="6" t="n"/>
      <c r="L259" s="6" t="n"/>
      <c r="M259" s="6" t="n"/>
      <c r="N259" s="6" t="n"/>
      <c r="O259" s="19">
        <f>IF($A259="","",IF(OR($M259="完了",$M259="取消",$J259=""),0,MAX(0,TODAY()-$J259)))</f>
        <v/>
      </c>
      <c r="P259" s="6" t="n"/>
      <c r="Q259" s="6" t="n"/>
    </row>
    <row r="260" ht="20" customHeight="1">
      <c r="A260" s="6" t="n"/>
      <c r="B260" s="6" t="n"/>
      <c r="C260" s="18">
        <f>IF($B260="","",IFERROR(VLOOKUP($B260,'設備台帳'!$A$5:$T$204,7,FALSE),""))</f>
        <v/>
      </c>
      <c r="D260" s="18">
        <f>IF($B260="","",IFERROR(VLOOKUP($B260,'設備台帳'!$A$5:$T$204,2,FALSE),""))</f>
        <v/>
      </c>
      <c r="E260" s="18">
        <f>IF($B260="","",IFERROR(VLOOKUP($B260,'設備台帳'!$A$5:$T$204,3,FALSE),""))</f>
        <v/>
      </c>
      <c r="F260" s="18">
        <f>IF($B260="","",IFERROR(VLOOKUP($B260,'設備台帳'!$A$5:$T$204,5,FALSE),""))</f>
        <v/>
      </c>
      <c r="G260" s="6" t="n"/>
      <c r="H260" s="6" t="n"/>
      <c r="I260" s="6" t="n"/>
      <c r="J260" s="25" t="n"/>
      <c r="K260" s="6" t="n"/>
      <c r="L260" s="6" t="n"/>
      <c r="M260" s="6" t="n"/>
      <c r="N260" s="6" t="n"/>
      <c r="O260" s="19">
        <f>IF($A260="","",IF(OR($M260="完了",$M260="取消",$J260=""),0,MAX(0,TODAY()-$J260)))</f>
        <v/>
      </c>
      <c r="P260" s="6" t="n"/>
      <c r="Q260" s="6" t="n"/>
    </row>
    <row r="261" ht="20" customHeight="1">
      <c r="A261" s="6" t="n"/>
      <c r="B261" s="6" t="n"/>
      <c r="C261" s="18">
        <f>IF($B261="","",IFERROR(VLOOKUP($B261,'設備台帳'!$A$5:$T$204,7,FALSE),""))</f>
        <v/>
      </c>
      <c r="D261" s="18">
        <f>IF($B261="","",IFERROR(VLOOKUP($B261,'設備台帳'!$A$5:$T$204,2,FALSE),""))</f>
        <v/>
      </c>
      <c r="E261" s="18">
        <f>IF($B261="","",IFERROR(VLOOKUP($B261,'設備台帳'!$A$5:$T$204,3,FALSE),""))</f>
        <v/>
      </c>
      <c r="F261" s="18">
        <f>IF($B261="","",IFERROR(VLOOKUP($B261,'設備台帳'!$A$5:$T$204,5,FALSE),""))</f>
        <v/>
      </c>
      <c r="G261" s="6" t="n"/>
      <c r="H261" s="6" t="n"/>
      <c r="I261" s="6" t="n"/>
      <c r="J261" s="25" t="n"/>
      <c r="K261" s="6" t="n"/>
      <c r="L261" s="6" t="n"/>
      <c r="M261" s="6" t="n"/>
      <c r="N261" s="6" t="n"/>
      <c r="O261" s="19">
        <f>IF($A261="","",IF(OR($M261="完了",$M261="取消",$J261=""),0,MAX(0,TODAY()-$J261)))</f>
        <v/>
      </c>
      <c r="P261" s="6" t="n"/>
      <c r="Q261" s="6" t="n"/>
    </row>
    <row r="262" ht="20" customHeight="1">
      <c r="A262" s="6" t="n"/>
      <c r="B262" s="6" t="n"/>
      <c r="C262" s="18">
        <f>IF($B262="","",IFERROR(VLOOKUP($B262,'設備台帳'!$A$5:$T$204,7,FALSE),""))</f>
        <v/>
      </c>
      <c r="D262" s="18">
        <f>IF($B262="","",IFERROR(VLOOKUP($B262,'設備台帳'!$A$5:$T$204,2,FALSE),""))</f>
        <v/>
      </c>
      <c r="E262" s="18">
        <f>IF($B262="","",IFERROR(VLOOKUP($B262,'設備台帳'!$A$5:$T$204,3,FALSE),""))</f>
        <v/>
      </c>
      <c r="F262" s="18">
        <f>IF($B262="","",IFERROR(VLOOKUP($B262,'設備台帳'!$A$5:$T$204,5,FALSE),""))</f>
        <v/>
      </c>
      <c r="G262" s="6" t="n"/>
      <c r="H262" s="6" t="n"/>
      <c r="I262" s="6" t="n"/>
      <c r="J262" s="25" t="n"/>
      <c r="K262" s="6" t="n"/>
      <c r="L262" s="6" t="n"/>
      <c r="M262" s="6" t="n"/>
      <c r="N262" s="6" t="n"/>
      <c r="O262" s="19">
        <f>IF($A262="","",IF(OR($M262="完了",$M262="取消",$J262=""),0,MAX(0,TODAY()-$J262)))</f>
        <v/>
      </c>
      <c r="P262" s="6" t="n"/>
      <c r="Q262" s="6" t="n"/>
    </row>
    <row r="263" ht="20" customHeight="1">
      <c r="A263" s="6" t="n"/>
      <c r="B263" s="6" t="n"/>
      <c r="C263" s="18">
        <f>IF($B263="","",IFERROR(VLOOKUP($B263,'設備台帳'!$A$5:$T$204,7,FALSE),""))</f>
        <v/>
      </c>
      <c r="D263" s="18">
        <f>IF($B263="","",IFERROR(VLOOKUP($B263,'設備台帳'!$A$5:$T$204,2,FALSE),""))</f>
        <v/>
      </c>
      <c r="E263" s="18">
        <f>IF($B263="","",IFERROR(VLOOKUP($B263,'設備台帳'!$A$5:$T$204,3,FALSE),""))</f>
        <v/>
      </c>
      <c r="F263" s="18">
        <f>IF($B263="","",IFERROR(VLOOKUP($B263,'設備台帳'!$A$5:$T$204,5,FALSE),""))</f>
        <v/>
      </c>
      <c r="G263" s="6" t="n"/>
      <c r="H263" s="6" t="n"/>
      <c r="I263" s="6" t="n"/>
      <c r="J263" s="25" t="n"/>
      <c r="K263" s="6" t="n"/>
      <c r="L263" s="6" t="n"/>
      <c r="M263" s="6" t="n"/>
      <c r="N263" s="6" t="n"/>
      <c r="O263" s="19">
        <f>IF($A263="","",IF(OR($M263="完了",$M263="取消",$J263=""),0,MAX(0,TODAY()-$J263)))</f>
        <v/>
      </c>
      <c r="P263" s="6" t="n"/>
      <c r="Q263" s="6" t="n"/>
    </row>
    <row r="264" ht="20" customHeight="1">
      <c r="A264" s="6" t="n"/>
      <c r="B264" s="6" t="n"/>
      <c r="C264" s="18">
        <f>IF($B264="","",IFERROR(VLOOKUP($B264,'設備台帳'!$A$5:$T$204,7,FALSE),""))</f>
        <v/>
      </c>
      <c r="D264" s="18">
        <f>IF($B264="","",IFERROR(VLOOKUP($B264,'設備台帳'!$A$5:$T$204,2,FALSE),""))</f>
        <v/>
      </c>
      <c r="E264" s="18">
        <f>IF($B264="","",IFERROR(VLOOKUP($B264,'設備台帳'!$A$5:$T$204,3,FALSE),""))</f>
        <v/>
      </c>
      <c r="F264" s="18">
        <f>IF($B264="","",IFERROR(VLOOKUP($B264,'設備台帳'!$A$5:$T$204,5,FALSE),""))</f>
        <v/>
      </c>
      <c r="G264" s="6" t="n"/>
      <c r="H264" s="6" t="n"/>
      <c r="I264" s="6" t="n"/>
      <c r="J264" s="25" t="n"/>
      <c r="K264" s="6" t="n"/>
      <c r="L264" s="6" t="n"/>
      <c r="M264" s="6" t="n"/>
      <c r="N264" s="6" t="n"/>
      <c r="O264" s="19">
        <f>IF($A264="","",IF(OR($M264="完了",$M264="取消",$J264=""),0,MAX(0,TODAY()-$J264)))</f>
        <v/>
      </c>
      <c r="P264" s="6" t="n"/>
      <c r="Q264" s="6" t="n"/>
    </row>
    <row r="265" ht="20" customHeight="1">
      <c r="A265" s="6" t="n"/>
      <c r="B265" s="6" t="n"/>
      <c r="C265" s="18">
        <f>IF($B265="","",IFERROR(VLOOKUP($B265,'設備台帳'!$A$5:$T$204,7,FALSE),""))</f>
        <v/>
      </c>
      <c r="D265" s="18">
        <f>IF($B265="","",IFERROR(VLOOKUP($B265,'設備台帳'!$A$5:$T$204,2,FALSE),""))</f>
        <v/>
      </c>
      <c r="E265" s="18">
        <f>IF($B265="","",IFERROR(VLOOKUP($B265,'設備台帳'!$A$5:$T$204,3,FALSE),""))</f>
        <v/>
      </c>
      <c r="F265" s="18">
        <f>IF($B265="","",IFERROR(VLOOKUP($B265,'設備台帳'!$A$5:$T$204,5,FALSE),""))</f>
        <v/>
      </c>
      <c r="G265" s="6" t="n"/>
      <c r="H265" s="6" t="n"/>
      <c r="I265" s="6" t="n"/>
      <c r="J265" s="25" t="n"/>
      <c r="K265" s="6" t="n"/>
      <c r="L265" s="6" t="n"/>
      <c r="M265" s="6" t="n"/>
      <c r="N265" s="6" t="n"/>
      <c r="O265" s="19">
        <f>IF($A265="","",IF(OR($M265="完了",$M265="取消",$J265=""),0,MAX(0,TODAY()-$J265)))</f>
        <v/>
      </c>
      <c r="P265" s="6" t="n"/>
      <c r="Q265" s="6" t="n"/>
    </row>
    <row r="266" ht="20" customHeight="1">
      <c r="A266" s="6" t="n"/>
      <c r="B266" s="6" t="n"/>
      <c r="C266" s="18">
        <f>IF($B266="","",IFERROR(VLOOKUP($B266,'設備台帳'!$A$5:$T$204,7,FALSE),""))</f>
        <v/>
      </c>
      <c r="D266" s="18">
        <f>IF($B266="","",IFERROR(VLOOKUP($B266,'設備台帳'!$A$5:$T$204,2,FALSE),""))</f>
        <v/>
      </c>
      <c r="E266" s="18">
        <f>IF($B266="","",IFERROR(VLOOKUP($B266,'設備台帳'!$A$5:$T$204,3,FALSE),""))</f>
        <v/>
      </c>
      <c r="F266" s="18">
        <f>IF($B266="","",IFERROR(VLOOKUP($B266,'設備台帳'!$A$5:$T$204,5,FALSE),""))</f>
        <v/>
      </c>
      <c r="G266" s="6" t="n"/>
      <c r="H266" s="6" t="n"/>
      <c r="I266" s="6" t="n"/>
      <c r="J266" s="25" t="n"/>
      <c r="K266" s="6" t="n"/>
      <c r="L266" s="6" t="n"/>
      <c r="M266" s="6" t="n"/>
      <c r="N266" s="6" t="n"/>
      <c r="O266" s="19">
        <f>IF($A266="","",IF(OR($M266="完了",$M266="取消",$J266=""),0,MAX(0,TODAY()-$J266)))</f>
        <v/>
      </c>
      <c r="P266" s="6" t="n"/>
      <c r="Q266" s="6" t="n"/>
    </row>
    <row r="267" ht="20" customHeight="1">
      <c r="A267" s="6" t="n"/>
      <c r="B267" s="6" t="n"/>
      <c r="C267" s="18">
        <f>IF($B267="","",IFERROR(VLOOKUP($B267,'設備台帳'!$A$5:$T$204,7,FALSE),""))</f>
        <v/>
      </c>
      <c r="D267" s="18">
        <f>IF($B267="","",IFERROR(VLOOKUP($B267,'設備台帳'!$A$5:$T$204,2,FALSE),""))</f>
        <v/>
      </c>
      <c r="E267" s="18">
        <f>IF($B267="","",IFERROR(VLOOKUP($B267,'設備台帳'!$A$5:$T$204,3,FALSE),""))</f>
        <v/>
      </c>
      <c r="F267" s="18">
        <f>IF($B267="","",IFERROR(VLOOKUP($B267,'設備台帳'!$A$5:$T$204,5,FALSE),""))</f>
        <v/>
      </c>
      <c r="G267" s="6" t="n"/>
      <c r="H267" s="6" t="n"/>
      <c r="I267" s="6" t="n"/>
      <c r="J267" s="25" t="n"/>
      <c r="K267" s="6" t="n"/>
      <c r="L267" s="6" t="n"/>
      <c r="M267" s="6" t="n"/>
      <c r="N267" s="6" t="n"/>
      <c r="O267" s="19">
        <f>IF($A267="","",IF(OR($M267="完了",$M267="取消",$J267=""),0,MAX(0,TODAY()-$J267)))</f>
        <v/>
      </c>
      <c r="P267" s="6" t="n"/>
      <c r="Q267" s="6" t="n"/>
    </row>
    <row r="268" ht="20" customHeight="1">
      <c r="A268" s="6" t="n"/>
      <c r="B268" s="6" t="n"/>
      <c r="C268" s="18">
        <f>IF($B268="","",IFERROR(VLOOKUP($B268,'設備台帳'!$A$5:$T$204,7,FALSE),""))</f>
        <v/>
      </c>
      <c r="D268" s="18">
        <f>IF($B268="","",IFERROR(VLOOKUP($B268,'設備台帳'!$A$5:$T$204,2,FALSE),""))</f>
        <v/>
      </c>
      <c r="E268" s="18">
        <f>IF($B268="","",IFERROR(VLOOKUP($B268,'設備台帳'!$A$5:$T$204,3,FALSE),""))</f>
        <v/>
      </c>
      <c r="F268" s="18">
        <f>IF($B268="","",IFERROR(VLOOKUP($B268,'設備台帳'!$A$5:$T$204,5,FALSE),""))</f>
        <v/>
      </c>
      <c r="G268" s="6" t="n"/>
      <c r="H268" s="6" t="n"/>
      <c r="I268" s="6" t="n"/>
      <c r="J268" s="25" t="n"/>
      <c r="K268" s="6" t="n"/>
      <c r="L268" s="6" t="n"/>
      <c r="M268" s="6" t="n"/>
      <c r="N268" s="6" t="n"/>
      <c r="O268" s="19">
        <f>IF($A268="","",IF(OR($M268="完了",$M268="取消",$J268=""),0,MAX(0,TODAY()-$J268)))</f>
        <v/>
      </c>
      <c r="P268" s="6" t="n"/>
      <c r="Q268" s="6" t="n"/>
    </row>
    <row r="269" ht="20" customHeight="1">
      <c r="A269" s="6" t="n"/>
      <c r="B269" s="6" t="n"/>
      <c r="C269" s="18">
        <f>IF($B269="","",IFERROR(VLOOKUP($B269,'設備台帳'!$A$5:$T$204,7,FALSE),""))</f>
        <v/>
      </c>
      <c r="D269" s="18">
        <f>IF($B269="","",IFERROR(VLOOKUP($B269,'設備台帳'!$A$5:$T$204,2,FALSE),""))</f>
        <v/>
      </c>
      <c r="E269" s="18">
        <f>IF($B269="","",IFERROR(VLOOKUP($B269,'設備台帳'!$A$5:$T$204,3,FALSE),""))</f>
        <v/>
      </c>
      <c r="F269" s="18">
        <f>IF($B269="","",IFERROR(VLOOKUP($B269,'設備台帳'!$A$5:$T$204,5,FALSE),""))</f>
        <v/>
      </c>
      <c r="G269" s="6" t="n"/>
      <c r="H269" s="6" t="n"/>
      <c r="I269" s="6" t="n"/>
      <c r="J269" s="25" t="n"/>
      <c r="K269" s="6" t="n"/>
      <c r="L269" s="6" t="n"/>
      <c r="M269" s="6" t="n"/>
      <c r="N269" s="6" t="n"/>
      <c r="O269" s="19">
        <f>IF($A269="","",IF(OR($M269="完了",$M269="取消",$J269=""),0,MAX(0,TODAY()-$J269)))</f>
        <v/>
      </c>
      <c r="P269" s="6" t="n"/>
      <c r="Q269" s="6" t="n"/>
    </row>
    <row r="270" ht="20" customHeight="1">
      <c r="A270" s="6" t="n"/>
      <c r="B270" s="6" t="n"/>
      <c r="C270" s="18">
        <f>IF($B270="","",IFERROR(VLOOKUP($B270,'設備台帳'!$A$5:$T$204,7,FALSE),""))</f>
        <v/>
      </c>
      <c r="D270" s="18">
        <f>IF($B270="","",IFERROR(VLOOKUP($B270,'設備台帳'!$A$5:$T$204,2,FALSE),""))</f>
        <v/>
      </c>
      <c r="E270" s="18">
        <f>IF($B270="","",IFERROR(VLOOKUP($B270,'設備台帳'!$A$5:$T$204,3,FALSE),""))</f>
        <v/>
      </c>
      <c r="F270" s="18">
        <f>IF($B270="","",IFERROR(VLOOKUP($B270,'設備台帳'!$A$5:$T$204,5,FALSE),""))</f>
        <v/>
      </c>
      <c r="G270" s="6" t="n"/>
      <c r="H270" s="6" t="n"/>
      <c r="I270" s="6" t="n"/>
      <c r="J270" s="25" t="n"/>
      <c r="K270" s="6" t="n"/>
      <c r="L270" s="6" t="n"/>
      <c r="M270" s="6" t="n"/>
      <c r="N270" s="6" t="n"/>
      <c r="O270" s="19">
        <f>IF($A270="","",IF(OR($M270="完了",$M270="取消",$J270=""),0,MAX(0,TODAY()-$J270)))</f>
        <v/>
      </c>
      <c r="P270" s="6" t="n"/>
      <c r="Q270" s="6" t="n"/>
    </row>
    <row r="271" ht="20" customHeight="1">
      <c r="A271" s="6" t="n"/>
      <c r="B271" s="6" t="n"/>
      <c r="C271" s="18">
        <f>IF($B271="","",IFERROR(VLOOKUP($B271,'設備台帳'!$A$5:$T$204,7,FALSE),""))</f>
        <v/>
      </c>
      <c r="D271" s="18">
        <f>IF($B271="","",IFERROR(VLOOKUP($B271,'設備台帳'!$A$5:$T$204,2,FALSE),""))</f>
        <v/>
      </c>
      <c r="E271" s="18">
        <f>IF($B271="","",IFERROR(VLOOKUP($B271,'設備台帳'!$A$5:$T$204,3,FALSE),""))</f>
        <v/>
      </c>
      <c r="F271" s="18">
        <f>IF($B271="","",IFERROR(VLOOKUP($B271,'設備台帳'!$A$5:$T$204,5,FALSE),""))</f>
        <v/>
      </c>
      <c r="G271" s="6" t="n"/>
      <c r="H271" s="6" t="n"/>
      <c r="I271" s="6" t="n"/>
      <c r="J271" s="25" t="n"/>
      <c r="K271" s="6" t="n"/>
      <c r="L271" s="6" t="n"/>
      <c r="M271" s="6" t="n"/>
      <c r="N271" s="6" t="n"/>
      <c r="O271" s="19">
        <f>IF($A271="","",IF(OR($M271="完了",$M271="取消",$J271=""),0,MAX(0,TODAY()-$J271)))</f>
        <v/>
      </c>
      <c r="P271" s="6" t="n"/>
      <c r="Q271" s="6" t="n"/>
    </row>
    <row r="272" ht="20" customHeight="1">
      <c r="A272" s="6" t="n"/>
      <c r="B272" s="6" t="n"/>
      <c r="C272" s="18">
        <f>IF($B272="","",IFERROR(VLOOKUP($B272,'設備台帳'!$A$5:$T$204,7,FALSE),""))</f>
        <v/>
      </c>
      <c r="D272" s="18">
        <f>IF($B272="","",IFERROR(VLOOKUP($B272,'設備台帳'!$A$5:$T$204,2,FALSE),""))</f>
        <v/>
      </c>
      <c r="E272" s="18">
        <f>IF($B272="","",IFERROR(VLOOKUP($B272,'設備台帳'!$A$5:$T$204,3,FALSE),""))</f>
        <v/>
      </c>
      <c r="F272" s="18">
        <f>IF($B272="","",IFERROR(VLOOKUP($B272,'設備台帳'!$A$5:$T$204,5,FALSE),""))</f>
        <v/>
      </c>
      <c r="G272" s="6" t="n"/>
      <c r="H272" s="6" t="n"/>
      <c r="I272" s="6" t="n"/>
      <c r="J272" s="25" t="n"/>
      <c r="K272" s="6" t="n"/>
      <c r="L272" s="6" t="n"/>
      <c r="M272" s="6" t="n"/>
      <c r="N272" s="6" t="n"/>
      <c r="O272" s="19">
        <f>IF($A272="","",IF(OR($M272="完了",$M272="取消",$J272=""),0,MAX(0,TODAY()-$J272)))</f>
        <v/>
      </c>
      <c r="P272" s="6" t="n"/>
      <c r="Q272" s="6" t="n"/>
    </row>
    <row r="273" ht="20" customHeight="1">
      <c r="A273" s="6" t="n"/>
      <c r="B273" s="6" t="n"/>
      <c r="C273" s="18">
        <f>IF($B273="","",IFERROR(VLOOKUP($B273,'設備台帳'!$A$5:$T$204,7,FALSE),""))</f>
        <v/>
      </c>
      <c r="D273" s="18">
        <f>IF($B273="","",IFERROR(VLOOKUP($B273,'設備台帳'!$A$5:$T$204,2,FALSE),""))</f>
        <v/>
      </c>
      <c r="E273" s="18">
        <f>IF($B273="","",IFERROR(VLOOKUP($B273,'設備台帳'!$A$5:$T$204,3,FALSE),""))</f>
        <v/>
      </c>
      <c r="F273" s="18">
        <f>IF($B273="","",IFERROR(VLOOKUP($B273,'設備台帳'!$A$5:$T$204,5,FALSE),""))</f>
        <v/>
      </c>
      <c r="G273" s="6" t="n"/>
      <c r="H273" s="6" t="n"/>
      <c r="I273" s="6" t="n"/>
      <c r="J273" s="25" t="n"/>
      <c r="K273" s="6" t="n"/>
      <c r="L273" s="6" t="n"/>
      <c r="M273" s="6" t="n"/>
      <c r="N273" s="6" t="n"/>
      <c r="O273" s="19">
        <f>IF($A273="","",IF(OR($M273="完了",$M273="取消",$J273=""),0,MAX(0,TODAY()-$J273)))</f>
        <v/>
      </c>
      <c r="P273" s="6" t="n"/>
      <c r="Q273" s="6" t="n"/>
    </row>
    <row r="274" ht="20" customHeight="1">
      <c r="A274" s="6" t="n"/>
      <c r="B274" s="6" t="n"/>
      <c r="C274" s="18">
        <f>IF($B274="","",IFERROR(VLOOKUP($B274,'設備台帳'!$A$5:$T$204,7,FALSE),""))</f>
        <v/>
      </c>
      <c r="D274" s="18">
        <f>IF($B274="","",IFERROR(VLOOKUP($B274,'設備台帳'!$A$5:$T$204,2,FALSE),""))</f>
        <v/>
      </c>
      <c r="E274" s="18">
        <f>IF($B274="","",IFERROR(VLOOKUP($B274,'設備台帳'!$A$5:$T$204,3,FALSE),""))</f>
        <v/>
      </c>
      <c r="F274" s="18">
        <f>IF($B274="","",IFERROR(VLOOKUP($B274,'設備台帳'!$A$5:$T$204,5,FALSE),""))</f>
        <v/>
      </c>
      <c r="G274" s="6" t="n"/>
      <c r="H274" s="6" t="n"/>
      <c r="I274" s="6" t="n"/>
      <c r="J274" s="25" t="n"/>
      <c r="K274" s="6" t="n"/>
      <c r="L274" s="6" t="n"/>
      <c r="M274" s="6" t="n"/>
      <c r="N274" s="6" t="n"/>
      <c r="O274" s="19">
        <f>IF($A274="","",IF(OR($M274="完了",$M274="取消",$J274=""),0,MAX(0,TODAY()-$J274)))</f>
        <v/>
      </c>
      <c r="P274" s="6" t="n"/>
      <c r="Q274" s="6" t="n"/>
    </row>
    <row r="275" ht="20" customHeight="1">
      <c r="A275" s="6" t="n"/>
      <c r="B275" s="6" t="n"/>
      <c r="C275" s="18">
        <f>IF($B275="","",IFERROR(VLOOKUP($B275,'設備台帳'!$A$5:$T$204,7,FALSE),""))</f>
        <v/>
      </c>
      <c r="D275" s="18">
        <f>IF($B275="","",IFERROR(VLOOKUP($B275,'設備台帳'!$A$5:$T$204,2,FALSE),""))</f>
        <v/>
      </c>
      <c r="E275" s="18">
        <f>IF($B275="","",IFERROR(VLOOKUP($B275,'設備台帳'!$A$5:$T$204,3,FALSE),""))</f>
        <v/>
      </c>
      <c r="F275" s="18">
        <f>IF($B275="","",IFERROR(VLOOKUP($B275,'設備台帳'!$A$5:$T$204,5,FALSE),""))</f>
        <v/>
      </c>
      <c r="G275" s="6" t="n"/>
      <c r="H275" s="6" t="n"/>
      <c r="I275" s="6" t="n"/>
      <c r="J275" s="25" t="n"/>
      <c r="K275" s="6" t="n"/>
      <c r="L275" s="6" t="n"/>
      <c r="M275" s="6" t="n"/>
      <c r="N275" s="6" t="n"/>
      <c r="O275" s="19">
        <f>IF($A275="","",IF(OR($M275="完了",$M275="取消",$J275=""),0,MAX(0,TODAY()-$J275)))</f>
        <v/>
      </c>
      <c r="P275" s="6" t="n"/>
      <c r="Q275" s="6" t="n"/>
    </row>
    <row r="276" ht="20" customHeight="1">
      <c r="A276" s="6" t="n"/>
      <c r="B276" s="6" t="n"/>
      <c r="C276" s="18">
        <f>IF($B276="","",IFERROR(VLOOKUP($B276,'設備台帳'!$A$5:$T$204,7,FALSE),""))</f>
        <v/>
      </c>
      <c r="D276" s="18">
        <f>IF($B276="","",IFERROR(VLOOKUP($B276,'設備台帳'!$A$5:$T$204,2,FALSE),""))</f>
        <v/>
      </c>
      <c r="E276" s="18">
        <f>IF($B276="","",IFERROR(VLOOKUP($B276,'設備台帳'!$A$5:$T$204,3,FALSE),""))</f>
        <v/>
      </c>
      <c r="F276" s="18">
        <f>IF($B276="","",IFERROR(VLOOKUP($B276,'設備台帳'!$A$5:$T$204,5,FALSE),""))</f>
        <v/>
      </c>
      <c r="G276" s="6" t="n"/>
      <c r="H276" s="6" t="n"/>
      <c r="I276" s="6" t="n"/>
      <c r="J276" s="25" t="n"/>
      <c r="K276" s="6" t="n"/>
      <c r="L276" s="6" t="n"/>
      <c r="M276" s="6" t="n"/>
      <c r="N276" s="6" t="n"/>
      <c r="O276" s="19">
        <f>IF($A276="","",IF(OR($M276="完了",$M276="取消",$J276=""),0,MAX(0,TODAY()-$J276)))</f>
        <v/>
      </c>
      <c r="P276" s="6" t="n"/>
      <c r="Q276" s="6" t="n"/>
    </row>
    <row r="277" ht="20" customHeight="1">
      <c r="A277" s="6" t="n"/>
      <c r="B277" s="6" t="n"/>
      <c r="C277" s="18">
        <f>IF($B277="","",IFERROR(VLOOKUP($B277,'設備台帳'!$A$5:$T$204,7,FALSE),""))</f>
        <v/>
      </c>
      <c r="D277" s="18">
        <f>IF($B277="","",IFERROR(VLOOKUP($B277,'設備台帳'!$A$5:$T$204,2,FALSE),""))</f>
        <v/>
      </c>
      <c r="E277" s="18">
        <f>IF($B277="","",IFERROR(VLOOKUP($B277,'設備台帳'!$A$5:$T$204,3,FALSE),""))</f>
        <v/>
      </c>
      <c r="F277" s="18">
        <f>IF($B277="","",IFERROR(VLOOKUP($B277,'設備台帳'!$A$5:$T$204,5,FALSE),""))</f>
        <v/>
      </c>
      <c r="G277" s="6" t="n"/>
      <c r="H277" s="6" t="n"/>
      <c r="I277" s="6" t="n"/>
      <c r="J277" s="25" t="n"/>
      <c r="K277" s="6" t="n"/>
      <c r="L277" s="6" t="n"/>
      <c r="M277" s="6" t="n"/>
      <c r="N277" s="6" t="n"/>
      <c r="O277" s="19">
        <f>IF($A277="","",IF(OR($M277="完了",$M277="取消",$J277=""),0,MAX(0,TODAY()-$J277)))</f>
        <v/>
      </c>
      <c r="P277" s="6" t="n"/>
      <c r="Q277" s="6" t="n"/>
    </row>
    <row r="278" ht="20" customHeight="1">
      <c r="A278" s="6" t="n"/>
      <c r="B278" s="6" t="n"/>
      <c r="C278" s="18">
        <f>IF($B278="","",IFERROR(VLOOKUP($B278,'設備台帳'!$A$5:$T$204,7,FALSE),""))</f>
        <v/>
      </c>
      <c r="D278" s="18">
        <f>IF($B278="","",IFERROR(VLOOKUP($B278,'設備台帳'!$A$5:$T$204,2,FALSE),""))</f>
        <v/>
      </c>
      <c r="E278" s="18">
        <f>IF($B278="","",IFERROR(VLOOKUP($B278,'設備台帳'!$A$5:$T$204,3,FALSE),""))</f>
        <v/>
      </c>
      <c r="F278" s="18">
        <f>IF($B278="","",IFERROR(VLOOKUP($B278,'設備台帳'!$A$5:$T$204,5,FALSE),""))</f>
        <v/>
      </c>
      <c r="G278" s="6" t="n"/>
      <c r="H278" s="6" t="n"/>
      <c r="I278" s="6" t="n"/>
      <c r="J278" s="25" t="n"/>
      <c r="K278" s="6" t="n"/>
      <c r="L278" s="6" t="n"/>
      <c r="M278" s="6" t="n"/>
      <c r="N278" s="6" t="n"/>
      <c r="O278" s="19">
        <f>IF($A278="","",IF(OR($M278="完了",$M278="取消",$J278=""),0,MAX(0,TODAY()-$J278)))</f>
        <v/>
      </c>
      <c r="P278" s="6" t="n"/>
      <c r="Q278" s="6" t="n"/>
    </row>
    <row r="279" ht="20" customHeight="1">
      <c r="A279" s="6" t="n"/>
      <c r="B279" s="6" t="n"/>
      <c r="C279" s="18">
        <f>IF($B279="","",IFERROR(VLOOKUP($B279,'設備台帳'!$A$5:$T$204,7,FALSE),""))</f>
        <v/>
      </c>
      <c r="D279" s="18">
        <f>IF($B279="","",IFERROR(VLOOKUP($B279,'設備台帳'!$A$5:$T$204,2,FALSE),""))</f>
        <v/>
      </c>
      <c r="E279" s="18">
        <f>IF($B279="","",IFERROR(VLOOKUP($B279,'設備台帳'!$A$5:$T$204,3,FALSE),""))</f>
        <v/>
      </c>
      <c r="F279" s="18">
        <f>IF($B279="","",IFERROR(VLOOKUP($B279,'設備台帳'!$A$5:$T$204,5,FALSE),""))</f>
        <v/>
      </c>
      <c r="G279" s="6" t="n"/>
      <c r="H279" s="6" t="n"/>
      <c r="I279" s="6" t="n"/>
      <c r="J279" s="25" t="n"/>
      <c r="K279" s="6" t="n"/>
      <c r="L279" s="6" t="n"/>
      <c r="M279" s="6" t="n"/>
      <c r="N279" s="6" t="n"/>
      <c r="O279" s="19">
        <f>IF($A279="","",IF(OR($M279="完了",$M279="取消",$J279=""),0,MAX(0,TODAY()-$J279)))</f>
        <v/>
      </c>
      <c r="P279" s="6" t="n"/>
      <c r="Q279" s="6" t="n"/>
    </row>
    <row r="280" ht="20" customHeight="1">
      <c r="A280" s="6" t="n"/>
      <c r="B280" s="6" t="n"/>
      <c r="C280" s="18">
        <f>IF($B280="","",IFERROR(VLOOKUP($B280,'設備台帳'!$A$5:$T$204,7,FALSE),""))</f>
        <v/>
      </c>
      <c r="D280" s="18">
        <f>IF($B280="","",IFERROR(VLOOKUP($B280,'設備台帳'!$A$5:$T$204,2,FALSE),""))</f>
        <v/>
      </c>
      <c r="E280" s="18">
        <f>IF($B280="","",IFERROR(VLOOKUP($B280,'設備台帳'!$A$5:$T$204,3,FALSE),""))</f>
        <v/>
      </c>
      <c r="F280" s="18">
        <f>IF($B280="","",IFERROR(VLOOKUP($B280,'設備台帳'!$A$5:$T$204,5,FALSE),""))</f>
        <v/>
      </c>
      <c r="G280" s="6" t="n"/>
      <c r="H280" s="6" t="n"/>
      <c r="I280" s="6" t="n"/>
      <c r="J280" s="25" t="n"/>
      <c r="K280" s="6" t="n"/>
      <c r="L280" s="6" t="n"/>
      <c r="M280" s="6" t="n"/>
      <c r="N280" s="6" t="n"/>
      <c r="O280" s="19">
        <f>IF($A280="","",IF(OR($M280="完了",$M280="取消",$J280=""),0,MAX(0,TODAY()-$J280)))</f>
        <v/>
      </c>
      <c r="P280" s="6" t="n"/>
      <c r="Q280" s="6" t="n"/>
    </row>
    <row r="281" ht="20" customHeight="1">
      <c r="A281" s="6" t="n"/>
      <c r="B281" s="6" t="n"/>
      <c r="C281" s="18">
        <f>IF($B281="","",IFERROR(VLOOKUP($B281,'設備台帳'!$A$5:$T$204,7,FALSE),""))</f>
        <v/>
      </c>
      <c r="D281" s="18">
        <f>IF($B281="","",IFERROR(VLOOKUP($B281,'設備台帳'!$A$5:$T$204,2,FALSE),""))</f>
        <v/>
      </c>
      <c r="E281" s="18">
        <f>IF($B281="","",IFERROR(VLOOKUP($B281,'設備台帳'!$A$5:$T$204,3,FALSE),""))</f>
        <v/>
      </c>
      <c r="F281" s="18">
        <f>IF($B281="","",IFERROR(VLOOKUP($B281,'設備台帳'!$A$5:$T$204,5,FALSE),""))</f>
        <v/>
      </c>
      <c r="G281" s="6" t="n"/>
      <c r="H281" s="6" t="n"/>
      <c r="I281" s="6" t="n"/>
      <c r="J281" s="25" t="n"/>
      <c r="K281" s="6" t="n"/>
      <c r="L281" s="6" t="n"/>
      <c r="M281" s="6" t="n"/>
      <c r="N281" s="6" t="n"/>
      <c r="O281" s="19">
        <f>IF($A281="","",IF(OR($M281="完了",$M281="取消",$J281=""),0,MAX(0,TODAY()-$J281)))</f>
        <v/>
      </c>
      <c r="P281" s="6" t="n"/>
      <c r="Q281" s="6" t="n"/>
    </row>
    <row r="282" ht="20" customHeight="1">
      <c r="A282" s="6" t="n"/>
      <c r="B282" s="6" t="n"/>
      <c r="C282" s="18">
        <f>IF($B282="","",IFERROR(VLOOKUP($B282,'設備台帳'!$A$5:$T$204,7,FALSE),""))</f>
        <v/>
      </c>
      <c r="D282" s="18">
        <f>IF($B282="","",IFERROR(VLOOKUP($B282,'設備台帳'!$A$5:$T$204,2,FALSE),""))</f>
        <v/>
      </c>
      <c r="E282" s="18">
        <f>IF($B282="","",IFERROR(VLOOKUP($B282,'設備台帳'!$A$5:$T$204,3,FALSE),""))</f>
        <v/>
      </c>
      <c r="F282" s="18">
        <f>IF($B282="","",IFERROR(VLOOKUP($B282,'設備台帳'!$A$5:$T$204,5,FALSE),""))</f>
        <v/>
      </c>
      <c r="G282" s="6" t="n"/>
      <c r="H282" s="6" t="n"/>
      <c r="I282" s="6" t="n"/>
      <c r="J282" s="25" t="n"/>
      <c r="K282" s="6" t="n"/>
      <c r="L282" s="6" t="n"/>
      <c r="M282" s="6" t="n"/>
      <c r="N282" s="6" t="n"/>
      <c r="O282" s="19">
        <f>IF($A282="","",IF(OR($M282="完了",$M282="取消",$J282=""),0,MAX(0,TODAY()-$J282)))</f>
        <v/>
      </c>
      <c r="P282" s="6" t="n"/>
      <c r="Q282" s="6" t="n"/>
    </row>
    <row r="283" ht="20" customHeight="1">
      <c r="A283" s="6" t="n"/>
      <c r="B283" s="6" t="n"/>
      <c r="C283" s="18">
        <f>IF($B283="","",IFERROR(VLOOKUP($B283,'設備台帳'!$A$5:$T$204,7,FALSE),""))</f>
        <v/>
      </c>
      <c r="D283" s="18">
        <f>IF($B283="","",IFERROR(VLOOKUP($B283,'設備台帳'!$A$5:$T$204,2,FALSE),""))</f>
        <v/>
      </c>
      <c r="E283" s="18">
        <f>IF($B283="","",IFERROR(VLOOKUP($B283,'設備台帳'!$A$5:$T$204,3,FALSE),""))</f>
        <v/>
      </c>
      <c r="F283" s="18">
        <f>IF($B283="","",IFERROR(VLOOKUP($B283,'設備台帳'!$A$5:$T$204,5,FALSE),""))</f>
        <v/>
      </c>
      <c r="G283" s="6" t="n"/>
      <c r="H283" s="6" t="n"/>
      <c r="I283" s="6" t="n"/>
      <c r="J283" s="25" t="n"/>
      <c r="K283" s="6" t="n"/>
      <c r="L283" s="6" t="n"/>
      <c r="M283" s="6" t="n"/>
      <c r="N283" s="6" t="n"/>
      <c r="O283" s="19">
        <f>IF($A283="","",IF(OR($M283="完了",$M283="取消",$J283=""),0,MAX(0,TODAY()-$J283)))</f>
        <v/>
      </c>
      <c r="P283" s="6" t="n"/>
      <c r="Q283" s="6" t="n"/>
    </row>
    <row r="284" ht="20" customHeight="1">
      <c r="A284" s="6" t="n"/>
      <c r="B284" s="6" t="n"/>
      <c r="C284" s="18">
        <f>IF($B284="","",IFERROR(VLOOKUP($B284,'設備台帳'!$A$5:$T$204,7,FALSE),""))</f>
        <v/>
      </c>
      <c r="D284" s="18">
        <f>IF($B284="","",IFERROR(VLOOKUP($B284,'設備台帳'!$A$5:$T$204,2,FALSE),""))</f>
        <v/>
      </c>
      <c r="E284" s="18">
        <f>IF($B284="","",IFERROR(VLOOKUP($B284,'設備台帳'!$A$5:$T$204,3,FALSE),""))</f>
        <v/>
      </c>
      <c r="F284" s="18">
        <f>IF($B284="","",IFERROR(VLOOKUP($B284,'設備台帳'!$A$5:$T$204,5,FALSE),""))</f>
        <v/>
      </c>
      <c r="G284" s="6" t="n"/>
      <c r="H284" s="6" t="n"/>
      <c r="I284" s="6" t="n"/>
      <c r="J284" s="25" t="n"/>
      <c r="K284" s="6" t="n"/>
      <c r="L284" s="6" t="n"/>
      <c r="M284" s="6" t="n"/>
      <c r="N284" s="6" t="n"/>
      <c r="O284" s="19">
        <f>IF($A284="","",IF(OR($M284="完了",$M284="取消",$J284=""),0,MAX(0,TODAY()-$J284)))</f>
        <v/>
      </c>
      <c r="P284" s="6" t="n"/>
      <c r="Q284" s="6" t="n"/>
    </row>
    <row r="285" ht="20" customHeight="1">
      <c r="A285" s="6" t="n"/>
      <c r="B285" s="6" t="n"/>
      <c r="C285" s="18">
        <f>IF($B285="","",IFERROR(VLOOKUP($B285,'設備台帳'!$A$5:$T$204,7,FALSE),""))</f>
        <v/>
      </c>
      <c r="D285" s="18">
        <f>IF($B285="","",IFERROR(VLOOKUP($B285,'設備台帳'!$A$5:$T$204,2,FALSE),""))</f>
        <v/>
      </c>
      <c r="E285" s="18">
        <f>IF($B285="","",IFERROR(VLOOKUP($B285,'設備台帳'!$A$5:$T$204,3,FALSE),""))</f>
        <v/>
      </c>
      <c r="F285" s="18">
        <f>IF($B285="","",IFERROR(VLOOKUP($B285,'設備台帳'!$A$5:$T$204,5,FALSE),""))</f>
        <v/>
      </c>
      <c r="G285" s="6" t="n"/>
      <c r="H285" s="6" t="n"/>
      <c r="I285" s="6" t="n"/>
      <c r="J285" s="25" t="n"/>
      <c r="K285" s="6" t="n"/>
      <c r="L285" s="6" t="n"/>
      <c r="M285" s="6" t="n"/>
      <c r="N285" s="6" t="n"/>
      <c r="O285" s="19">
        <f>IF($A285="","",IF(OR($M285="完了",$M285="取消",$J285=""),0,MAX(0,TODAY()-$J285)))</f>
        <v/>
      </c>
      <c r="P285" s="6" t="n"/>
      <c r="Q285" s="6" t="n"/>
    </row>
    <row r="286" ht="20" customHeight="1">
      <c r="A286" s="6" t="n"/>
      <c r="B286" s="6" t="n"/>
      <c r="C286" s="18">
        <f>IF($B286="","",IFERROR(VLOOKUP($B286,'設備台帳'!$A$5:$T$204,7,FALSE),""))</f>
        <v/>
      </c>
      <c r="D286" s="18">
        <f>IF($B286="","",IFERROR(VLOOKUP($B286,'設備台帳'!$A$5:$T$204,2,FALSE),""))</f>
        <v/>
      </c>
      <c r="E286" s="18">
        <f>IF($B286="","",IFERROR(VLOOKUP($B286,'設備台帳'!$A$5:$T$204,3,FALSE),""))</f>
        <v/>
      </c>
      <c r="F286" s="18">
        <f>IF($B286="","",IFERROR(VLOOKUP($B286,'設備台帳'!$A$5:$T$204,5,FALSE),""))</f>
        <v/>
      </c>
      <c r="G286" s="6" t="n"/>
      <c r="H286" s="6" t="n"/>
      <c r="I286" s="6" t="n"/>
      <c r="J286" s="25" t="n"/>
      <c r="K286" s="6" t="n"/>
      <c r="L286" s="6" t="n"/>
      <c r="M286" s="6" t="n"/>
      <c r="N286" s="6" t="n"/>
      <c r="O286" s="19">
        <f>IF($A286="","",IF(OR($M286="完了",$M286="取消",$J286=""),0,MAX(0,TODAY()-$J286)))</f>
        <v/>
      </c>
      <c r="P286" s="6" t="n"/>
      <c r="Q286" s="6" t="n"/>
    </row>
    <row r="287" ht="20" customHeight="1">
      <c r="A287" s="6" t="n"/>
      <c r="B287" s="6" t="n"/>
      <c r="C287" s="18">
        <f>IF($B287="","",IFERROR(VLOOKUP($B287,'設備台帳'!$A$5:$T$204,7,FALSE),""))</f>
        <v/>
      </c>
      <c r="D287" s="18">
        <f>IF($B287="","",IFERROR(VLOOKUP($B287,'設備台帳'!$A$5:$T$204,2,FALSE),""))</f>
        <v/>
      </c>
      <c r="E287" s="18">
        <f>IF($B287="","",IFERROR(VLOOKUP($B287,'設備台帳'!$A$5:$T$204,3,FALSE),""))</f>
        <v/>
      </c>
      <c r="F287" s="18">
        <f>IF($B287="","",IFERROR(VLOOKUP($B287,'設備台帳'!$A$5:$T$204,5,FALSE),""))</f>
        <v/>
      </c>
      <c r="G287" s="6" t="n"/>
      <c r="H287" s="6" t="n"/>
      <c r="I287" s="6" t="n"/>
      <c r="J287" s="25" t="n"/>
      <c r="K287" s="6" t="n"/>
      <c r="L287" s="6" t="n"/>
      <c r="M287" s="6" t="n"/>
      <c r="N287" s="6" t="n"/>
      <c r="O287" s="19">
        <f>IF($A287="","",IF(OR($M287="完了",$M287="取消",$J287=""),0,MAX(0,TODAY()-$J287)))</f>
        <v/>
      </c>
      <c r="P287" s="6" t="n"/>
      <c r="Q287" s="6" t="n"/>
    </row>
    <row r="288" ht="20" customHeight="1">
      <c r="A288" s="6" t="n"/>
      <c r="B288" s="6" t="n"/>
      <c r="C288" s="18">
        <f>IF($B288="","",IFERROR(VLOOKUP($B288,'設備台帳'!$A$5:$T$204,7,FALSE),""))</f>
        <v/>
      </c>
      <c r="D288" s="18">
        <f>IF($B288="","",IFERROR(VLOOKUP($B288,'設備台帳'!$A$5:$T$204,2,FALSE),""))</f>
        <v/>
      </c>
      <c r="E288" s="18">
        <f>IF($B288="","",IFERROR(VLOOKUP($B288,'設備台帳'!$A$5:$T$204,3,FALSE),""))</f>
        <v/>
      </c>
      <c r="F288" s="18">
        <f>IF($B288="","",IFERROR(VLOOKUP($B288,'設備台帳'!$A$5:$T$204,5,FALSE),""))</f>
        <v/>
      </c>
      <c r="G288" s="6" t="n"/>
      <c r="H288" s="6" t="n"/>
      <c r="I288" s="6" t="n"/>
      <c r="J288" s="25" t="n"/>
      <c r="K288" s="6" t="n"/>
      <c r="L288" s="6" t="n"/>
      <c r="M288" s="6" t="n"/>
      <c r="N288" s="6" t="n"/>
      <c r="O288" s="19">
        <f>IF($A288="","",IF(OR($M288="完了",$M288="取消",$J288=""),0,MAX(0,TODAY()-$J288)))</f>
        <v/>
      </c>
      <c r="P288" s="6" t="n"/>
      <c r="Q288" s="6" t="n"/>
    </row>
    <row r="289" ht="20" customHeight="1">
      <c r="A289" s="6" t="n"/>
      <c r="B289" s="6" t="n"/>
      <c r="C289" s="18">
        <f>IF($B289="","",IFERROR(VLOOKUP($B289,'設備台帳'!$A$5:$T$204,7,FALSE),""))</f>
        <v/>
      </c>
      <c r="D289" s="18">
        <f>IF($B289="","",IFERROR(VLOOKUP($B289,'設備台帳'!$A$5:$T$204,2,FALSE),""))</f>
        <v/>
      </c>
      <c r="E289" s="18">
        <f>IF($B289="","",IFERROR(VLOOKUP($B289,'設備台帳'!$A$5:$T$204,3,FALSE),""))</f>
        <v/>
      </c>
      <c r="F289" s="18">
        <f>IF($B289="","",IFERROR(VLOOKUP($B289,'設備台帳'!$A$5:$T$204,5,FALSE),""))</f>
        <v/>
      </c>
      <c r="G289" s="6" t="n"/>
      <c r="H289" s="6" t="n"/>
      <c r="I289" s="6" t="n"/>
      <c r="J289" s="25" t="n"/>
      <c r="K289" s="6" t="n"/>
      <c r="L289" s="6" t="n"/>
      <c r="M289" s="6" t="n"/>
      <c r="N289" s="6" t="n"/>
      <c r="O289" s="19">
        <f>IF($A289="","",IF(OR($M289="完了",$M289="取消",$J289=""),0,MAX(0,TODAY()-$J289)))</f>
        <v/>
      </c>
      <c r="P289" s="6" t="n"/>
      <c r="Q289" s="6" t="n"/>
    </row>
    <row r="290" ht="20" customHeight="1">
      <c r="A290" s="6" t="n"/>
      <c r="B290" s="6" t="n"/>
      <c r="C290" s="18">
        <f>IF($B290="","",IFERROR(VLOOKUP($B290,'設備台帳'!$A$5:$T$204,7,FALSE),""))</f>
        <v/>
      </c>
      <c r="D290" s="18">
        <f>IF($B290="","",IFERROR(VLOOKUP($B290,'設備台帳'!$A$5:$T$204,2,FALSE),""))</f>
        <v/>
      </c>
      <c r="E290" s="18">
        <f>IF($B290="","",IFERROR(VLOOKUP($B290,'設備台帳'!$A$5:$T$204,3,FALSE),""))</f>
        <v/>
      </c>
      <c r="F290" s="18">
        <f>IF($B290="","",IFERROR(VLOOKUP($B290,'設備台帳'!$A$5:$T$204,5,FALSE),""))</f>
        <v/>
      </c>
      <c r="G290" s="6" t="n"/>
      <c r="H290" s="6" t="n"/>
      <c r="I290" s="6" t="n"/>
      <c r="J290" s="25" t="n"/>
      <c r="K290" s="6" t="n"/>
      <c r="L290" s="6" t="n"/>
      <c r="M290" s="6" t="n"/>
      <c r="N290" s="6" t="n"/>
      <c r="O290" s="19">
        <f>IF($A290="","",IF(OR($M290="完了",$M290="取消",$J290=""),0,MAX(0,TODAY()-$J290)))</f>
        <v/>
      </c>
      <c r="P290" s="6" t="n"/>
      <c r="Q290" s="6" t="n"/>
    </row>
    <row r="291" ht="20" customHeight="1">
      <c r="A291" s="6" t="n"/>
      <c r="B291" s="6" t="n"/>
      <c r="C291" s="18">
        <f>IF($B291="","",IFERROR(VLOOKUP($B291,'設備台帳'!$A$5:$T$204,7,FALSE),""))</f>
        <v/>
      </c>
      <c r="D291" s="18">
        <f>IF($B291="","",IFERROR(VLOOKUP($B291,'設備台帳'!$A$5:$T$204,2,FALSE),""))</f>
        <v/>
      </c>
      <c r="E291" s="18">
        <f>IF($B291="","",IFERROR(VLOOKUP($B291,'設備台帳'!$A$5:$T$204,3,FALSE),""))</f>
        <v/>
      </c>
      <c r="F291" s="18">
        <f>IF($B291="","",IFERROR(VLOOKUP($B291,'設備台帳'!$A$5:$T$204,5,FALSE),""))</f>
        <v/>
      </c>
      <c r="G291" s="6" t="n"/>
      <c r="H291" s="6" t="n"/>
      <c r="I291" s="6" t="n"/>
      <c r="J291" s="25" t="n"/>
      <c r="K291" s="6" t="n"/>
      <c r="L291" s="6" t="n"/>
      <c r="M291" s="6" t="n"/>
      <c r="N291" s="6" t="n"/>
      <c r="O291" s="19">
        <f>IF($A291="","",IF(OR($M291="完了",$M291="取消",$J291=""),0,MAX(0,TODAY()-$J291)))</f>
        <v/>
      </c>
      <c r="P291" s="6" t="n"/>
      <c r="Q291" s="6" t="n"/>
    </row>
    <row r="292" ht="20" customHeight="1">
      <c r="A292" s="6" t="n"/>
      <c r="B292" s="6" t="n"/>
      <c r="C292" s="18">
        <f>IF($B292="","",IFERROR(VLOOKUP($B292,'設備台帳'!$A$5:$T$204,7,FALSE),""))</f>
        <v/>
      </c>
      <c r="D292" s="18">
        <f>IF($B292="","",IFERROR(VLOOKUP($B292,'設備台帳'!$A$5:$T$204,2,FALSE),""))</f>
        <v/>
      </c>
      <c r="E292" s="18">
        <f>IF($B292="","",IFERROR(VLOOKUP($B292,'設備台帳'!$A$5:$T$204,3,FALSE),""))</f>
        <v/>
      </c>
      <c r="F292" s="18">
        <f>IF($B292="","",IFERROR(VLOOKUP($B292,'設備台帳'!$A$5:$T$204,5,FALSE),""))</f>
        <v/>
      </c>
      <c r="G292" s="6" t="n"/>
      <c r="H292" s="6" t="n"/>
      <c r="I292" s="6" t="n"/>
      <c r="J292" s="25" t="n"/>
      <c r="K292" s="6" t="n"/>
      <c r="L292" s="6" t="n"/>
      <c r="M292" s="6" t="n"/>
      <c r="N292" s="6" t="n"/>
      <c r="O292" s="19">
        <f>IF($A292="","",IF(OR($M292="完了",$M292="取消",$J292=""),0,MAX(0,TODAY()-$J292)))</f>
        <v/>
      </c>
      <c r="P292" s="6" t="n"/>
      <c r="Q292" s="6" t="n"/>
    </row>
    <row r="293" ht="20" customHeight="1">
      <c r="A293" s="6" t="n"/>
      <c r="B293" s="6" t="n"/>
      <c r="C293" s="18">
        <f>IF($B293="","",IFERROR(VLOOKUP($B293,'設備台帳'!$A$5:$T$204,7,FALSE),""))</f>
        <v/>
      </c>
      <c r="D293" s="18">
        <f>IF($B293="","",IFERROR(VLOOKUP($B293,'設備台帳'!$A$5:$T$204,2,FALSE),""))</f>
        <v/>
      </c>
      <c r="E293" s="18">
        <f>IF($B293="","",IFERROR(VLOOKUP($B293,'設備台帳'!$A$5:$T$204,3,FALSE),""))</f>
        <v/>
      </c>
      <c r="F293" s="18">
        <f>IF($B293="","",IFERROR(VLOOKUP($B293,'設備台帳'!$A$5:$T$204,5,FALSE),""))</f>
        <v/>
      </c>
      <c r="G293" s="6" t="n"/>
      <c r="H293" s="6" t="n"/>
      <c r="I293" s="6" t="n"/>
      <c r="J293" s="25" t="n"/>
      <c r="K293" s="6" t="n"/>
      <c r="L293" s="6" t="n"/>
      <c r="M293" s="6" t="n"/>
      <c r="N293" s="6" t="n"/>
      <c r="O293" s="19">
        <f>IF($A293="","",IF(OR($M293="完了",$M293="取消",$J293=""),0,MAX(0,TODAY()-$J293)))</f>
        <v/>
      </c>
      <c r="P293" s="6" t="n"/>
      <c r="Q293" s="6" t="n"/>
    </row>
    <row r="294" ht="20" customHeight="1">
      <c r="A294" s="6" t="n"/>
      <c r="B294" s="6" t="n"/>
      <c r="C294" s="18">
        <f>IF($B294="","",IFERROR(VLOOKUP($B294,'設備台帳'!$A$5:$T$204,7,FALSE),""))</f>
        <v/>
      </c>
      <c r="D294" s="18">
        <f>IF($B294="","",IFERROR(VLOOKUP($B294,'設備台帳'!$A$5:$T$204,2,FALSE),""))</f>
        <v/>
      </c>
      <c r="E294" s="18">
        <f>IF($B294="","",IFERROR(VLOOKUP($B294,'設備台帳'!$A$5:$T$204,3,FALSE),""))</f>
        <v/>
      </c>
      <c r="F294" s="18">
        <f>IF($B294="","",IFERROR(VLOOKUP($B294,'設備台帳'!$A$5:$T$204,5,FALSE),""))</f>
        <v/>
      </c>
      <c r="G294" s="6" t="n"/>
      <c r="H294" s="6" t="n"/>
      <c r="I294" s="6" t="n"/>
      <c r="J294" s="25" t="n"/>
      <c r="K294" s="6" t="n"/>
      <c r="L294" s="6" t="n"/>
      <c r="M294" s="6" t="n"/>
      <c r="N294" s="6" t="n"/>
      <c r="O294" s="19">
        <f>IF($A294="","",IF(OR($M294="完了",$M294="取消",$J294=""),0,MAX(0,TODAY()-$J294)))</f>
        <v/>
      </c>
      <c r="P294" s="6" t="n"/>
      <c r="Q294" s="6" t="n"/>
    </row>
    <row r="295" ht="20" customHeight="1">
      <c r="A295" s="6" t="n"/>
      <c r="B295" s="6" t="n"/>
      <c r="C295" s="18">
        <f>IF($B295="","",IFERROR(VLOOKUP($B295,'設備台帳'!$A$5:$T$204,7,FALSE),""))</f>
        <v/>
      </c>
      <c r="D295" s="18">
        <f>IF($B295="","",IFERROR(VLOOKUP($B295,'設備台帳'!$A$5:$T$204,2,FALSE),""))</f>
        <v/>
      </c>
      <c r="E295" s="18">
        <f>IF($B295="","",IFERROR(VLOOKUP($B295,'設備台帳'!$A$5:$T$204,3,FALSE),""))</f>
        <v/>
      </c>
      <c r="F295" s="18">
        <f>IF($B295="","",IFERROR(VLOOKUP($B295,'設備台帳'!$A$5:$T$204,5,FALSE),""))</f>
        <v/>
      </c>
      <c r="G295" s="6" t="n"/>
      <c r="H295" s="6" t="n"/>
      <c r="I295" s="6" t="n"/>
      <c r="J295" s="25" t="n"/>
      <c r="K295" s="6" t="n"/>
      <c r="L295" s="6" t="n"/>
      <c r="M295" s="6" t="n"/>
      <c r="N295" s="6" t="n"/>
      <c r="O295" s="19">
        <f>IF($A295="","",IF(OR($M295="完了",$M295="取消",$J295=""),0,MAX(0,TODAY()-$J295)))</f>
        <v/>
      </c>
      <c r="P295" s="6" t="n"/>
      <c r="Q295" s="6" t="n"/>
    </row>
    <row r="296" ht="20" customHeight="1">
      <c r="A296" s="6" t="n"/>
      <c r="B296" s="6" t="n"/>
      <c r="C296" s="18">
        <f>IF($B296="","",IFERROR(VLOOKUP($B296,'設備台帳'!$A$5:$T$204,7,FALSE),""))</f>
        <v/>
      </c>
      <c r="D296" s="18">
        <f>IF($B296="","",IFERROR(VLOOKUP($B296,'設備台帳'!$A$5:$T$204,2,FALSE),""))</f>
        <v/>
      </c>
      <c r="E296" s="18">
        <f>IF($B296="","",IFERROR(VLOOKUP($B296,'設備台帳'!$A$5:$T$204,3,FALSE),""))</f>
        <v/>
      </c>
      <c r="F296" s="18">
        <f>IF($B296="","",IFERROR(VLOOKUP($B296,'設備台帳'!$A$5:$T$204,5,FALSE),""))</f>
        <v/>
      </c>
      <c r="G296" s="6" t="n"/>
      <c r="H296" s="6" t="n"/>
      <c r="I296" s="6" t="n"/>
      <c r="J296" s="25" t="n"/>
      <c r="K296" s="6" t="n"/>
      <c r="L296" s="6" t="n"/>
      <c r="M296" s="6" t="n"/>
      <c r="N296" s="6" t="n"/>
      <c r="O296" s="19">
        <f>IF($A296="","",IF(OR($M296="完了",$M296="取消",$J296=""),0,MAX(0,TODAY()-$J296)))</f>
        <v/>
      </c>
      <c r="P296" s="6" t="n"/>
      <c r="Q296" s="6" t="n"/>
    </row>
    <row r="297" ht="20" customHeight="1">
      <c r="A297" s="6" t="n"/>
      <c r="B297" s="6" t="n"/>
      <c r="C297" s="18">
        <f>IF($B297="","",IFERROR(VLOOKUP($B297,'設備台帳'!$A$5:$T$204,7,FALSE),""))</f>
        <v/>
      </c>
      <c r="D297" s="18">
        <f>IF($B297="","",IFERROR(VLOOKUP($B297,'設備台帳'!$A$5:$T$204,2,FALSE),""))</f>
        <v/>
      </c>
      <c r="E297" s="18">
        <f>IF($B297="","",IFERROR(VLOOKUP($B297,'設備台帳'!$A$5:$T$204,3,FALSE),""))</f>
        <v/>
      </c>
      <c r="F297" s="18">
        <f>IF($B297="","",IFERROR(VLOOKUP($B297,'設備台帳'!$A$5:$T$204,5,FALSE),""))</f>
        <v/>
      </c>
      <c r="G297" s="6" t="n"/>
      <c r="H297" s="6" t="n"/>
      <c r="I297" s="6" t="n"/>
      <c r="J297" s="25" t="n"/>
      <c r="K297" s="6" t="n"/>
      <c r="L297" s="6" t="n"/>
      <c r="M297" s="6" t="n"/>
      <c r="N297" s="6" t="n"/>
      <c r="O297" s="19">
        <f>IF($A297="","",IF(OR($M297="完了",$M297="取消",$J297=""),0,MAX(0,TODAY()-$J297)))</f>
        <v/>
      </c>
      <c r="P297" s="6" t="n"/>
      <c r="Q297" s="6" t="n"/>
    </row>
    <row r="298" ht="20" customHeight="1">
      <c r="A298" s="6" t="n"/>
      <c r="B298" s="6" t="n"/>
      <c r="C298" s="18">
        <f>IF($B298="","",IFERROR(VLOOKUP($B298,'設備台帳'!$A$5:$T$204,7,FALSE),""))</f>
        <v/>
      </c>
      <c r="D298" s="18">
        <f>IF($B298="","",IFERROR(VLOOKUP($B298,'設備台帳'!$A$5:$T$204,2,FALSE),""))</f>
        <v/>
      </c>
      <c r="E298" s="18">
        <f>IF($B298="","",IFERROR(VLOOKUP($B298,'設備台帳'!$A$5:$T$204,3,FALSE),""))</f>
        <v/>
      </c>
      <c r="F298" s="18">
        <f>IF($B298="","",IFERROR(VLOOKUP($B298,'設備台帳'!$A$5:$T$204,5,FALSE),""))</f>
        <v/>
      </c>
      <c r="G298" s="6" t="n"/>
      <c r="H298" s="6" t="n"/>
      <c r="I298" s="6" t="n"/>
      <c r="J298" s="25" t="n"/>
      <c r="K298" s="6" t="n"/>
      <c r="L298" s="6" t="n"/>
      <c r="M298" s="6" t="n"/>
      <c r="N298" s="6" t="n"/>
      <c r="O298" s="19">
        <f>IF($A298="","",IF(OR($M298="完了",$M298="取消",$J298=""),0,MAX(0,TODAY()-$J298)))</f>
        <v/>
      </c>
      <c r="P298" s="6" t="n"/>
      <c r="Q298" s="6" t="n"/>
    </row>
    <row r="299" ht="20" customHeight="1">
      <c r="A299" s="6" t="n"/>
      <c r="B299" s="6" t="n"/>
      <c r="C299" s="18">
        <f>IF($B299="","",IFERROR(VLOOKUP($B299,'設備台帳'!$A$5:$T$204,7,FALSE),""))</f>
        <v/>
      </c>
      <c r="D299" s="18">
        <f>IF($B299="","",IFERROR(VLOOKUP($B299,'設備台帳'!$A$5:$T$204,2,FALSE),""))</f>
        <v/>
      </c>
      <c r="E299" s="18">
        <f>IF($B299="","",IFERROR(VLOOKUP($B299,'設備台帳'!$A$5:$T$204,3,FALSE),""))</f>
        <v/>
      </c>
      <c r="F299" s="18">
        <f>IF($B299="","",IFERROR(VLOOKUP($B299,'設備台帳'!$A$5:$T$204,5,FALSE),""))</f>
        <v/>
      </c>
      <c r="G299" s="6" t="n"/>
      <c r="H299" s="6" t="n"/>
      <c r="I299" s="6" t="n"/>
      <c r="J299" s="25" t="n"/>
      <c r="K299" s="6" t="n"/>
      <c r="L299" s="6" t="n"/>
      <c r="M299" s="6" t="n"/>
      <c r="N299" s="6" t="n"/>
      <c r="O299" s="19">
        <f>IF($A299="","",IF(OR($M299="完了",$M299="取消",$J299=""),0,MAX(0,TODAY()-$J299)))</f>
        <v/>
      </c>
      <c r="P299" s="6" t="n"/>
      <c r="Q299" s="6" t="n"/>
    </row>
    <row r="300" ht="20" customHeight="1">
      <c r="A300" s="6" t="n"/>
      <c r="B300" s="6" t="n"/>
      <c r="C300" s="18">
        <f>IF($B300="","",IFERROR(VLOOKUP($B300,'設備台帳'!$A$5:$T$204,7,FALSE),""))</f>
        <v/>
      </c>
      <c r="D300" s="18">
        <f>IF($B300="","",IFERROR(VLOOKUP($B300,'設備台帳'!$A$5:$T$204,2,FALSE),""))</f>
        <v/>
      </c>
      <c r="E300" s="18">
        <f>IF($B300="","",IFERROR(VLOOKUP($B300,'設備台帳'!$A$5:$T$204,3,FALSE),""))</f>
        <v/>
      </c>
      <c r="F300" s="18">
        <f>IF($B300="","",IFERROR(VLOOKUP($B300,'設備台帳'!$A$5:$T$204,5,FALSE),""))</f>
        <v/>
      </c>
      <c r="G300" s="6" t="n"/>
      <c r="H300" s="6" t="n"/>
      <c r="I300" s="6" t="n"/>
      <c r="J300" s="25" t="n"/>
      <c r="K300" s="6" t="n"/>
      <c r="L300" s="6" t="n"/>
      <c r="M300" s="6" t="n"/>
      <c r="N300" s="6" t="n"/>
      <c r="O300" s="19">
        <f>IF($A300="","",IF(OR($M300="完了",$M300="取消",$J300=""),0,MAX(0,TODAY()-$J300)))</f>
        <v/>
      </c>
      <c r="P300" s="6" t="n"/>
      <c r="Q300" s="6" t="n"/>
    </row>
    <row r="301" ht="20" customHeight="1">
      <c r="A301" s="6" t="n"/>
      <c r="B301" s="6" t="n"/>
      <c r="C301" s="18">
        <f>IF($B301="","",IFERROR(VLOOKUP($B301,'設備台帳'!$A$5:$T$204,7,FALSE),""))</f>
        <v/>
      </c>
      <c r="D301" s="18">
        <f>IF($B301="","",IFERROR(VLOOKUP($B301,'設備台帳'!$A$5:$T$204,2,FALSE),""))</f>
        <v/>
      </c>
      <c r="E301" s="18">
        <f>IF($B301="","",IFERROR(VLOOKUP($B301,'設備台帳'!$A$5:$T$204,3,FALSE),""))</f>
        <v/>
      </c>
      <c r="F301" s="18">
        <f>IF($B301="","",IFERROR(VLOOKUP($B301,'設備台帳'!$A$5:$T$204,5,FALSE),""))</f>
        <v/>
      </c>
      <c r="G301" s="6" t="n"/>
      <c r="H301" s="6" t="n"/>
      <c r="I301" s="6" t="n"/>
      <c r="J301" s="25" t="n"/>
      <c r="K301" s="6" t="n"/>
      <c r="L301" s="6" t="n"/>
      <c r="M301" s="6" t="n"/>
      <c r="N301" s="6" t="n"/>
      <c r="O301" s="19">
        <f>IF($A301="","",IF(OR($M301="完了",$M301="取消",$J301=""),0,MAX(0,TODAY()-$J301)))</f>
        <v/>
      </c>
      <c r="P301" s="6" t="n"/>
      <c r="Q301" s="6" t="n"/>
    </row>
    <row r="302" ht="20" customHeight="1">
      <c r="A302" s="6" t="n"/>
      <c r="B302" s="6" t="n"/>
      <c r="C302" s="18">
        <f>IF($B302="","",IFERROR(VLOOKUP($B302,'設備台帳'!$A$5:$T$204,7,FALSE),""))</f>
        <v/>
      </c>
      <c r="D302" s="18">
        <f>IF($B302="","",IFERROR(VLOOKUP($B302,'設備台帳'!$A$5:$T$204,2,FALSE),""))</f>
        <v/>
      </c>
      <c r="E302" s="18">
        <f>IF($B302="","",IFERROR(VLOOKUP($B302,'設備台帳'!$A$5:$T$204,3,FALSE),""))</f>
        <v/>
      </c>
      <c r="F302" s="18">
        <f>IF($B302="","",IFERROR(VLOOKUP($B302,'設備台帳'!$A$5:$T$204,5,FALSE),""))</f>
        <v/>
      </c>
      <c r="G302" s="6" t="n"/>
      <c r="H302" s="6" t="n"/>
      <c r="I302" s="6" t="n"/>
      <c r="J302" s="25" t="n"/>
      <c r="K302" s="6" t="n"/>
      <c r="L302" s="6" t="n"/>
      <c r="M302" s="6" t="n"/>
      <c r="N302" s="6" t="n"/>
      <c r="O302" s="19">
        <f>IF($A302="","",IF(OR($M302="完了",$M302="取消",$J302=""),0,MAX(0,TODAY()-$J302)))</f>
        <v/>
      </c>
      <c r="P302" s="6" t="n"/>
      <c r="Q302" s="6" t="n"/>
    </row>
    <row r="303" ht="20" customHeight="1">
      <c r="A303" s="6" t="n"/>
      <c r="B303" s="6" t="n"/>
      <c r="C303" s="18">
        <f>IF($B303="","",IFERROR(VLOOKUP($B303,'設備台帳'!$A$5:$T$204,7,FALSE),""))</f>
        <v/>
      </c>
      <c r="D303" s="18">
        <f>IF($B303="","",IFERROR(VLOOKUP($B303,'設備台帳'!$A$5:$T$204,2,FALSE),""))</f>
        <v/>
      </c>
      <c r="E303" s="18">
        <f>IF($B303="","",IFERROR(VLOOKUP($B303,'設備台帳'!$A$5:$T$204,3,FALSE),""))</f>
        <v/>
      </c>
      <c r="F303" s="18">
        <f>IF($B303="","",IFERROR(VLOOKUP($B303,'設備台帳'!$A$5:$T$204,5,FALSE),""))</f>
        <v/>
      </c>
      <c r="G303" s="6" t="n"/>
      <c r="H303" s="6" t="n"/>
      <c r="I303" s="6" t="n"/>
      <c r="J303" s="25" t="n"/>
      <c r="K303" s="6" t="n"/>
      <c r="L303" s="6" t="n"/>
      <c r="M303" s="6" t="n"/>
      <c r="N303" s="6" t="n"/>
      <c r="O303" s="19">
        <f>IF($A303="","",IF(OR($M303="完了",$M303="取消",$J303=""),0,MAX(0,TODAY()-$J303)))</f>
        <v/>
      </c>
      <c r="P303" s="6" t="n"/>
      <c r="Q303" s="6" t="n"/>
    </row>
    <row r="304" ht="20" customHeight="1">
      <c r="A304" s="6" t="n"/>
      <c r="B304" s="6" t="n"/>
      <c r="C304" s="18">
        <f>IF($B304="","",IFERROR(VLOOKUP($B304,'設備台帳'!$A$5:$T$204,7,FALSE),""))</f>
        <v/>
      </c>
      <c r="D304" s="18">
        <f>IF($B304="","",IFERROR(VLOOKUP($B304,'設備台帳'!$A$5:$T$204,2,FALSE),""))</f>
        <v/>
      </c>
      <c r="E304" s="18">
        <f>IF($B304="","",IFERROR(VLOOKUP($B304,'設備台帳'!$A$5:$T$204,3,FALSE),""))</f>
        <v/>
      </c>
      <c r="F304" s="18">
        <f>IF($B304="","",IFERROR(VLOOKUP($B304,'設備台帳'!$A$5:$T$204,5,FALSE),""))</f>
        <v/>
      </c>
      <c r="G304" s="6" t="n"/>
      <c r="H304" s="6" t="n"/>
      <c r="I304" s="6" t="n"/>
      <c r="J304" s="25" t="n"/>
      <c r="K304" s="6" t="n"/>
      <c r="L304" s="6" t="n"/>
      <c r="M304" s="6" t="n"/>
      <c r="N304" s="6" t="n"/>
      <c r="O304" s="19">
        <f>IF($A304="","",IF(OR($M304="完了",$M304="取消",$J304=""),0,MAX(0,TODAY()-$J304)))</f>
        <v/>
      </c>
      <c r="P304" s="6" t="n"/>
      <c r="Q304" s="6" t="n"/>
    </row>
  </sheetData>
  <mergeCells count="2">
    <mergeCell ref="A2:Q2"/>
    <mergeCell ref="A1:Q1"/>
  </mergeCells>
  <conditionalFormatting sqref="O5:O304">
    <cfRule type="cellIs" priority="1" operator="greaterThan" dxfId="0">
      <formula>0</formula>
    </cfRule>
  </conditionalFormatting>
  <conditionalFormatting sqref="M5:M304">
    <cfRule type="expression" priority="2" dxfId="0">
      <formula>ISNUMBER(SEARCH("延期",M5))</formula>
    </cfRule>
  </conditionalFormatting>
  <conditionalFormatting sqref="N5:N304">
    <cfRule type="expression" priority="3" dxfId="0">
      <formula>ISNUMBER(SEARCH("緊急",N5))</formula>
    </cfRule>
    <cfRule type="expression" priority="4" dxfId="1">
      <formula>ISNUMBER(SEARCH("高",N5))</formula>
    </cfRule>
  </conditionalFormatting>
  <dataValidations count="3">
    <dataValidation sqref="G5:G304" showDropDown="0" showInputMessage="0" showErrorMessage="0" allowBlank="1" errorTitle="リスト外の値です" error="プルダウンの値を選択するか、設定シートで選択肢を変更してください。" type="list">
      <formula1>"日常点検,安全点検,保全点検,特別点検,再点検,受入点検"</formula1>
    </dataValidation>
    <dataValidation sqref="M5:M304" showDropDown="0" showInputMessage="0" showErrorMessage="0" allowBlank="1" errorTitle="リスト外の値です" error="プルダウンの値を選択するか、設定シートで選択肢を変更してください。" type="list">
      <formula1>"予定,進行中,完了,延期,取消"</formula1>
    </dataValidation>
    <dataValidation sqref="N5:N304" showDropDown="0" showInputMessage="0" showErrorMessage="0" allowBlank="1" errorTitle="リスト外の値です" error="プルダウンの値を選択するか、設定シートで選択肢を変更してください。" type="list">
      <formula1>"低,中,高,緊急"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Y504"/>
  <sheetViews>
    <sheetView showGridLines="0" workbookViewId="0">
      <pane xSplit="3" ySplit="4" topLeftCell="D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8" customWidth="1" min="4" max="4"/>
    <col width="22" customWidth="1" min="5" max="5"/>
    <col width="18" customWidth="1" min="6" max="6"/>
    <col width="22" customWidth="1" min="7" max="7"/>
    <col width="14" customWidth="1" min="8" max="8"/>
    <col width="20" customWidth="1" min="9" max="9"/>
    <col width="12" customWidth="1" min="10" max="10"/>
    <col width="18" customWidth="1" min="11" max="11"/>
    <col width="24" customWidth="1" min="12" max="12"/>
    <col width="30" customWidth="1" min="13" max="13"/>
    <col width="30" customWidth="1" min="14" max="14"/>
    <col width="16" customWidth="1" min="15" max="15"/>
    <col width="10" customWidth="1" min="16" max="16"/>
    <col width="12" customWidth="1" min="17" max="17"/>
    <col width="12" customWidth="1" min="18" max="18"/>
    <col width="12" customWidth="1" min="19" max="19"/>
    <col width="24" customWidth="1" min="20" max="20"/>
    <col width="14" customWidth="1" min="21" max="21"/>
    <col width="14" customWidth="1" min="22" max="22"/>
    <col width="18" customWidth="1" min="23" max="23"/>
    <col width="12" customWidth="1" min="24" max="24"/>
    <col width="28" customWidth="1" min="25" max="25"/>
  </cols>
  <sheetData>
    <row r="1" ht="34" customHeight="1">
      <c r="A1" s="1" t="inlineStr">
        <is>
          <t>点検記録｜現場確認と結果保管</t>
        </is>
      </c>
    </row>
    <row r="2" ht="38" customHeight="1">
      <c r="A2" s="2" t="inlineStr">
        <is>
          <t>現場点検時に結果、測定値、異常、写真、フォロー状態を記録します。設備関連項目は自動で表示され、異常、要確認、是正待ちは強調表示されます。</t>
        </is>
      </c>
    </row>
    <row r="3"/>
    <row r="4" ht="32" customHeight="1">
      <c r="A4" s="5" t="inlineStr">
        <is>
          <t>点検日</t>
        </is>
      </c>
      <c r="B4" s="5" t="inlineStr">
        <is>
          <t>記録ID</t>
        </is>
      </c>
      <c r="C4" s="5" t="inlineStr">
        <is>
          <t>設備ID</t>
        </is>
      </c>
      <c r="D4" s="5" t="inlineStr">
        <is>
          <t>設備名</t>
        </is>
      </c>
      <c r="E4" s="5" t="inlineStr">
        <is>
          <t>会社・組織</t>
        </is>
      </c>
      <c r="F4" s="5" t="inlineStr">
        <is>
          <t>拠点・エリア</t>
        </is>
      </c>
      <c r="G4" s="5" t="inlineStr">
        <is>
          <t>業務シナリオ</t>
        </is>
      </c>
      <c r="H4" s="5" t="inlineStr">
        <is>
          <t>点検種別</t>
        </is>
      </c>
      <c r="I4" s="5" t="inlineStr">
        <is>
          <t>点検項目</t>
        </is>
      </c>
      <c r="J4" s="5" t="inlineStr">
        <is>
          <t>点検結果</t>
        </is>
      </c>
      <c r="K4" s="5" t="inlineStr">
        <is>
          <t>読取・測定値</t>
        </is>
      </c>
      <c r="L4" s="5" t="inlineStr">
        <is>
          <t>基準・しきい値</t>
        </is>
      </c>
      <c r="M4" s="5" t="inlineStr">
        <is>
          <t>異常内容</t>
        </is>
      </c>
      <c r="N4" s="5" t="inlineStr">
        <is>
          <t>暫定対応・現場措置</t>
        </is>
      </c>
      <c r="O4" s="5" t="inlineStr">
        <is>
          <t>修繕・是正が必要か</t>
        </is>
      </c>
      <c r="P4" s="5" t="inlineStr">
        <is>
          <t>優先度</t>
        </is>
      </c>
      <c r="Q4" s="5" t="inlineStr">
        <is>
          <t>担当者</t>
        </is>
      </c>
      <c r="R4" s="5" t="inlineStr">
        <is>
          <t>確認者</t>
        </is>
      </c>
      <c r="S4" s="5" t="inlineStr">
        <is>
          <t>確認日</t>
        </is>
      </c>
      <c r="T4" s="5" t="inlineStr">
        <is>
          <t>写真・添付リンク</t>
        </is>
      </c>
      <c r="U4" s="5" t="inlineStr">
        <is>
          <t>状態</t>
        </is>
      </c>
      <c r="V4" s="5" t="inlineStr">
        <is>
          <t>次回フォロー日</t>
        </is>
      </c>
      <c r="W4" s="5" t="inlineStr">
        <is>
          <t>修繕票ID</t>
        </is>
      </c>
      <c r="X4" s="5" t="inlineStr">
        <is>
          <t>入力者</t>
        </is>
      </c>
      <c r="Y4" s="5" t="inlineStr">
        <is>
          <t>備考</t>
        </is>
      </c>
    </row>
    <row r="5" ht="20" customHeight="1">
      <c r="A5" s="25" t="n">
        <v>46137</v>
      </c>
      <c r="B5" s="6" t="inlineStr">
        <is>
          <t>INS-20260425-001</t>
        </is>
      </c>
      <c r="C5" s="6" t="inlineStr">
        <is>
          <t>EQ-MFG-001</t>
        </is>
      </c>
      <c r="D5" s="18">
        <f>IF($C5="","",IFERROR(VLOOKUP($C5,'設備台帳'!$A$5:$T$204,7,FALSE),""))</f>
        <v/>
      </c>
      <c r="E5" s="18">
        <f>IF($C5="","",IFERROR(VLOOKUP($C5,'設備台帳'!$A$5:$T$204,2,FALSE),""))</f>
        <v/>
      </c>
      <c r="F5" s="18">
        <f>IF($C5="","",IFERROR(VLOOKUP($C5,'設備台帳'!$A$5:$T$204,3,FALSE),""))</f>
        <v/>
      </c>
      <c r="G5" s="18">
        <f>IF($C5="","",IFERROR(VLOOKUP($C5,'設備台帳'!$A$5:$T$204,5,FALSE),""))</f>
        <v/>
      </c>
      <c r="H5" s="6" t="inlineStr">
        <is>
          <t>日常点検</t>
        </is>
      </c>
      <c r="I5" s="6" t="inlineStr">
        <is>
          <t>圧力・温度</t>
        </is>
      </c>
      <c r="J5" s="6" t="inlineStr">
        <is>
          <t>良好</t>
        </is>
      </c>
      <c r="K5" s="6" t="inlineStr">
        <is>
          <t>0.72MPa / 72℃</t>
        </is>
      </c>
      <c r="L5" s="6" t="inlineStr">
        <is>
          <t>≤0.8MPa / ≤85℃</t>
        </is>
      </c>
      <c r="M5" s="6" t="n"/>
      <c r="N5" s="6" t="inlineStr">
        <is>
          <t>なし</t>
        </is>
      </c>
      <c r="O5" s="6" t="inlineStr">
        <is>
          <t>いいえ</t>
        </is>
      </c>
      <c r="P5" s="6" t="inlineStr">
        <is>
          <t>中</t>
        </is>
      </c>
      <c r="Q5" s="6" t="inlineStr">
        <is>
          <t>佐藤</t>
        </is>
      </c>
      <c r="R5" s="6" t="inlineStr">
        <is>
          <t>班長A</t>
        </is>
      </c>
      <c r="S5" s="25" t="n">
        <v>46137</v>
      </c>
      <c r="T5" s="6" t="n"/>
      <c r="U5" s="6" t="inlineStr">
        <is>
          <t>クローズ</t>
        </is>
      </c>
      <c r="V5" s="25" t="n"/>
      <c r="W5" s="6" t="n"/>
      <c r="X5" s="6" t="inlineStr">
        <is>
          <t>佐藤</t>
        </is>
      </c>
      <c r="Y5" s="6" t="inlineStr">
        <is>
          <t>測定値は正常です。</t>
        </is>
      </c>
    </row>
    <row r="6" ht="20" customHeight="1">
      <c r="A6" s="25" t="n">
        <v>46140</v>
      </c>
      <c r="B6" s="6" t="inlineStr">
        <is>
          <t>INS-20260428-001</t>
        </is>
      </c>
      <c r="C6" s="6" t="inlineStr">
        <is>
          <t>EQ-CON-001</t>
        </is>
      </c>
      <c r="D6" s="18">
        <f>IF($C6="","",IFERROR(VLOOKUP($C6,'設備台帳'!$A$5:$T$204,7,FALSE),""))</f>
        <v/>
      </c>
      <c r="E6" s="18">
        <f>IF($C6="","",IFERROR(VLOOKUP($C6,'設備台帳'!$A$5:$T$204,2,FALSE),""))</f>
        <v/>
      </c>
      <c r="F6" s="18">
        <f>IF($C6="","",IFERROR(VLOOKUP($C6,'設備台帳'!$A$5:$T$204,3,FALSE),""))</f>
        <v/>
      </c>
      <c r="G6" s="18">
        <f>IF($C6="","",IFERROR(VLOOKUP($C6,'設備台帳'!$A$5:$T$204,5,FALSE),""))</f>
        <v/>
      </c>
      <c r="H6" s="6" t="inlineStr">
        <is>
          <t>再点検</t>
        </is>
      </c>
      <c r="I6" s="6" t="inlineStr">
        <is>
          <t>リミット・防護</t>
        </is>
      </c>
      <c r="J6" s="6" t="inlineStr">
        <is>
          <t>異常</t>
        </is>
      </c>
      <c r="K6" s="6" t="inlineStr">
        <is>
          <t>リミット不良</t>
        </is>
      </c>
      <c r="L6" s="6" t="inlineStr">
        <is>
          <t>機能正常</t>
        </is>
      </c>
      <c r="M6" s="6" t="inlineStr">
        <is>
          <t>上昇リミットの動作が不安定</t>
        </is>
      </c>
      <c r="N6" s="6" t="inlineStr">
        <is>
          <t>使用停止にし、停止表示を貼付</t>
        </is>
      </c>
      <c r="O6" s="6" t="inlineStr">
        <is>
          <t>はい</t>
        </is>
      </c>
      <c r="P6" s="6" t="inlineStr">
        <is>
          <t>緊急</t>
        </is>
      </c>
      <c r="Q6" s="6" t="inlineStr">
        <is>
          <t>鈴木</t>
        </is>
      </c>
      <c r="R6" s="6" t="n"/>
      <c r="S6" s="25" t="n"/>
      <c r="T6" s="6" t="n"/>
      <c r="U6" s="6" t="inlineStr">
        <is>
          <t>修理へ連携済み</t>
        </is>
      </c>
      <c r="V6" s="25" t="n">
        <v>46144</v>
      </c>
      <c r="W6" s="6" t="inlineStr">
        <is>
          <t>REP-20260428-001</t>
        </is>
      </c>
      <c r="X6" s="6" t="inlineStr">
        <is>
          <t>鈴木</t>
        </is>
      </c>
      <c r="Y6" s="6" t="inlineStr">
        <is>
          <t>リミットスイッチ交換後に再点検が必要です。</t>
        </is>
      </c>
    </row>
    <row r="7" ht="20" customHeight="1">
      <c r="A7" s="25" t="n">
        <v>46141</v>
      </c>
      <c r="B7" s="6" t="inlineStr">
        <is>
          <t>INS-20260429-001</t>
        </is>
      </c>
      <c r="C7" s="6" t="inlineStr">
        <is>
          <t>EQ-FAC-001</t>
        </is>
      </c>
      <c r="D7" s="18">
        <f>IF($C7="","",IFERROR(VLOOKUP($C7,'設備台帳'!$A$5:$T$204,7,FALSE),""))</f>
        <v/>
      </c>
      <c r="E7" s="18">
        <f>IF($C7="","",IFERROR(VLOOKUP($C7,'設備台帳'!$A$5:$T$204,2,FALSE),""))</f>
        <v/>
      </c>
      <c r="F7" s="18">
        <f>IF($C7="","",IFERROR(VLOOKUP($C7,'設備台帳'!$A$5:$T$204,3,FALSE),""))</f>
        <v/>
      </c>
      <c r="G7" s="18">
        <f>IF($C7="","",IFERROR(VLOOKUP($C7,'設備台帳'!$A$5:$T$204,5,FALSE),""))</f>
        <v/>
      </c>
      <c r="H7" s="6" t="inlineStr">
        <is>
          <t>安全点検</t>
        </is>
      </c>
      <c r="I7" s="6" t="inlineStr">
        <is>
          <t>漏電・接地</t>
        </is>
      </c>
      <c r="J7" s="6" t="inlineStr">
        <is>
          <t>要確認</t>
        </is>
      </c>
      <c r="K7" s="6" t="inlineStr">
        <is>
          <t>漏電保護テストは合格、接地表示が不足</t>
        </is>
      </c>
      <c r="L7" s="6" t="inlineStr">
        <is>
          <t>テスト合格かつ表示が完全</t>
        </is>
      </c>
      <c r="M7" s="6" t="inlineStr">
        <is>
          <t>接地表示不足</t>
        </is>
      </c>
      <c r="N7" s="6" t="inlineStr">
        <is>
          <t>表示を追加し再確認</t>
        </is>
      </c>
      <c r="O7" s="6" t="inlineStr">
        <is>
          <t>はい</t>
        </is>
      </c>
      <c r="P7" s="6" t="inlineStr">
        <is>
          <t>高</t>
        </is>
      </c>
      <c r="Q7" s="6" t="inlineStr">
        <is>
          <t>山田</t>
        </is>
      </c>
      <c r="R7" s="6" t="n"/>
      <c r="S7" s="25" t="n"/>
      <c r="T7" s="6" t="n"/>
      <c r="U7" s="6" t="inlineStr">
        <is>
          <t>是正待ち</t>
        </is>
      </c>
      <c r="V7" s="25" t="n">
        <v>46145</v>
      </c>
      <c r="W7" s="6" t="n"/>
      <c r="X7" s="6" t="inlineStr">
        <is>
          <t>山田</t>
        </is>
      </c>
      <c r="Y7" s="6" t="inlineStr">
        <is>
          <t>表示の追加待ちです。</t>
        </is>
      </c>
    </row>
    <row r="8" ht="20" customHeight="1">
      <c r="A8" s="25" t="n">
        <v>46143</v>
      </c>
      <c r="B8" s="6" t="inlineStr">
        <is>
          <t>INS-20260501-001</t>
        </is>
      </c>
      <c r="C8" s="6" t="inlineStr">
        <is>
          <t>EQ-LOG-001</t>
        </is>
      </c>
      <c r="D8" s="18">
        <f>IF($C8="","",IFERROR(VLOOKUP($C8,'設備台帳'!$A$5:$T$204,7,FALSE),""))</f>
        <v/>
      </c>
      <c r="E8" s="18">
        <f>IF($C8="","",IFERROR(VLOOKUP($C8,'設備台帳'!$A$5:$T$204,2,FALSE),""))</f>
        <v/>
      </c>
      <c r="F8" s="18">
        <f>IF($C8="","",IFERROR(VLOOKUP($C8,'設備台帳'!$A$5:$T$204,3,FALSE),""))</f>
        <v/>
      </c>
      <c r="G8" s="18">
        <f>IF($C8="","",IFERROR(VLOOKUP($C8,'設備台帳'!$A$5:$T$204,5,FALSE),""))</f>
        <v/>
      </c>
      <c r="H8" s="6" t="inlineStr">
        <is>
          <t>日常点検</t>
        </is>
      </c>
      <c r="I8" s="6" t="inlineStr">
        <is>
          <t>ブレーキ・操舵</t>
        </is>
      </c>
      <c r="J8" s="6" t="inlineStr">
        <is>
          <t>良好</t>
        </is>
      </c>
      <c r="K8" s="6" t="inlineStr">
        <is>
          <t>制動正常</t>
        </is>
      </c>
      <c r="L8" s="6" t="inlineStr">
        <is>
          <t>制動有効、操舵異常なし</t>
        </is>
      </c>
      <c r="M8" s="6" t="n"/>
      <c r="N8" s="6" t="inlineStr">
        <is>
          <t>なし</t>
        </is>
      </c>
      <c r="O8" s="6" t="inlineStr">
        <is>
          <t>いいえ</t>
        </is>
      </c>
      <c r="P8" s="6" t="inlineStr">
        <is>
          <t>高</t>
        </is>
      </c>
      <c r="Q8" s="6" t="inlineStr">
        <is>
          <t>田中係長</t>
        </is>
      </c>
      <c r="R8" s="6" t="inlineStr">
        <is>
          <t>車両班長</t>
        </is>
      </c>
      <c r="S8" s="25" t="n">
        <v>46143</v>
      </c>
      <c r="T8" s="6" t="n"/>
      <c r="U8" s="6" t="inlineStr">
        <is>
          <t>クローズ</t>
        </is>
      </c>
      <c r="V8" s="25" t="n"/>
      <c r="W8" s="6" t="n"/>
      <c r="X8" s="6" t="inlineStr">
        <is>
          <t>田中係長</t>
        </is>
      </c>
      <c r="Y8" s="6" t="inlineStr">
        <is>
          <t>始業前点検済みです。</t>
        </is>
      </c>
    </row>
    <row r="9" ht="20" customHeight="1">
      <c r="A9" s="25" t="n">
        <v>46143</v>
      </c>
      <c r="B9" s="6" t="inlineStr">
        <is>
          <t>INS-20260501-002</t>
        </is>
      </c>
      <c r="C9" s="6" t="inlineStr">
        <is>
          <t>EQ-MFG-001</t>
        </is>
      </c>
      <c r="D9" s="18">
        <f>IF($C9="","",IFERROR(VLOOKUP($C9,'設備台帳'!$A$5:$T$204,7,FALSE),""))</f>
        <v/>
      </c>
      <c r="E9" s="18">
        <f>IF($C9="","",IFERROR(VLOOKUP($C9,'設備台帳'!$A$5:$T$204,2,FALSE),""))</f>
        <v/>
      </c>
      <c r="F9" s="18">
        <f>IF($C9="","",IFERROR(VLOOKUP($C9,'設備台帳'!$A$5:$T$204,3,FALSE),""))</f>
        <v/>
      </c>
      <c r="G9" s="18">
        <f>IF($C9="","",IFERROR(VLOOKUP($C9,'設備台帳'!$A$5:$T$204,5,FALSE),""))</f>
        <v/>
      </c>
      <c r="H9" s="6" t="inlineStr">
        <is>
          <t>日常点検</t>
        </is>
      </c>
      <c r="I9" s="6" t="inlineStr">
        <is>
          <t>圧力・温度</t>
        </is>
      </c>
      <c r="J9" s="6" t="inlineStr">
        <is>
          <t>良好</t>
        </is>
      </c>
      <c r="K9" s="6" t="inlineStr">
        <is>
          <t>0.76MPa / 74℃</t>
        </is>
      </c>
      <c r="L9" s="6" t="inlineStr">
        <is>
          <t>≤0.8MPa / ≤85℃</t>
        </is>
      </c>
      <c r="M9" s="6" t="n"/>
      <c r="N9" s="6" t="inlineStr">
        <is>
          <t>なし</t>
        </is>
      </c>
      <c r="O9" s="6" t="inlineStr">
        <is>
          <t>いいえ</t>
        </is>
      </c>
      <c r="P9" s="6" t="inlineStr">
        <is>
          <t>中</t>
        </is>
      </c>
      <c r="Q9" s="6" t="inlineStr">
        <is>
          <t>佐藤</t>
        </is>
      </c>
      <c r="R9" s="6" t="inlineStr">
        <is>
          <t>班長A</t>
        </is>
      </c>
      <c r="S9" s="25" t="n">
        <v>46143</v>
      </c>
      <c r="T9" s="6" t="n"/>
      <c r="U9" s="6" t="inlineStr">
        <is>
          <t>クローズ</t>
        </is>
      </c>
      <c r="V9" s="25" t="n"/>
      <c r="W9" s="6" t="n"/>
      <c r="X9" s="6" t="inlineStr">
        <is>
          <t>佐藤</t>
        </is>
      </c>
      <c r="Y9" s="6" t="n"/>
    </row>
    <row r="10" ht="20" customHeight="1">
      <c r="A10" s="25" t="n">
        <v>46143</v>
      </c>
      <c r="B10" s="6" t="inlineStr">
        <is>
          <t>INS-20260501-003</t>
        </is>
      </c>
      <c r="C10" s="6" t="inlineStr">
        <is>
          <t>EQ-UTL-001</t>
        </is>
      </c>
      <c r="D10" s="18">
        <f>IF($C10="","",IFERROR(VLOOKUP($C10,'設備台帳'!$A$5:$T$204,7,FALSE),""))</f>
        <v/>
      </c>
      <c r="E10" s="18">
        <f>IF($C10="","",IFERROR(VLOOKUP($C10,'設備台帳'!$A$5:$T$204,2,FALSE),""))</f>
        <v/>
      </c>
      <c r="F10" s="18">
        <f>IF($C10="","",IFERROR(VLOOKUP($C10,'設備台帳'!$A$5:$T$204,3,FALSE),""))</f>
        <v/>
      </c>
      <c r="G10" s="18">
        <f>IF($C10="","",IFERROR(VLOOKUP($C10,'設備台帳'!$A$5:$T$204,5,FALSE),""))</f>
        <v/>
      </c>
      <c r="H10" s="6" t="inlineStr">
        <is>
          <t>日常点検</t>
        </is>
      </c>
      <c r="I10" s="6" t="inlineStr">
        <is>
          <t>軸封・漏れ</t>
        </is>
      </c>
      <c r="J10" s="6" t="inlineStr">
        <is>
          <t>異常</t>
        </is>
      </c>
      <c r="K10" s="6" t="inlineStr">
        <is>
          <t>少量の滴下</t>
        </is>
      </c>
      <c r="L10" s="6" t="inlineStr">
        <is>
          <t>なし滴漏或在允许范围内</t>
        </is>
      </c>
      <c r="M10" s="6" t="inlineStr">
        <is>
          <t>軸封部に滴下あり</t>
        </is>
      </c>
      <c r="N10" s="6" t="inlineStr">
        <is>
          <t>巡回頻度を上げ、シール交換を手配</t>
        </is>
      </c>
      <c r="O10" s="6" t="inlineStr">
        <is>
          <t>はい</t>
        </is>
      </c>
      <c r="P10" s="6" t="inlineStr">
        <is>
          <t>高</t>
        </is>
      </c>
      <c r="Q10" s="6" t="inlineStr">
        <is>
          <t>小林</t>
        </is>
      </c>
      <c r="R10" s="6" t="n"/>
      <c r="S10" s="25" t="n"/>
      <c r="T10" s="6" t="n"/>
      <c r="U10" s="6" t="inlineStr">
        <is>
          <t>是正待ち</t>
        </is>
      </c>
      <c r="V10" s="25" t="n">
        <v>46146</v>
      </c>
      <c r="W10" s="6" t="n"/>
      <c r="X10" s="6" t="inlineStr">
        <is>
          <t>小林</t>
        </is>
      </c>
      <c r="Y10" s="6" t="inlineStr">
        <is>
          <t>まず傾向を観察します。</t>
        </is>
      </c>
    </row>
    <row r="11" ht="20" customHeight="1">
      <c r="A11" s="25" t="n">
        <v>46144</v>
      </c>
      <c r="B11" s="6" t="inlineStr">
        <is>
          <t>INS-20260502-001</t>
        </is>
      </c>
      <c r="C11" s="6" t="inlineStr">
        <is>
          <t>EQ-IT-001</t>
        </is>
      </c>
      <c r="D11" s="18">
        <f>IF($C11="","",IFERROR(VLOOKUP($C11,'設備台帳'!$A$5:$T$204,7,FALSE),""))</f>
        <v/>
      </c>
      <c r="E11" s="18">
        <f>IF($C11="","",IFERROR(VLOOKUP($C11,'設備台帳'!$A$5:$T$204,2,FALSE),""))</f>
        <v/>
      </c>
      <c r="F11" s="18">
        <f>IF($C11="","",IFERROR(VLOOKUP($C11,'設備台帳'!$A$5:$T$204,3,FALSE),""))</f>
        <v/>
      </c>
      <c r="G11" s="18">
        <f>IF($C11="","",IFERROR(VLOOKUP($C11,'設備台帳'!$A$5:$T$204,5,FALSE),""))</f>
        <v/>
      </c>
      <c r="H11" s="6" t="inlineStr">
        <is>
          <t>保全点検</t>
        </is>
      </c>
      <c r="I11" s="6" t="inlineStr">
        <is>
          <t>バッテリーセルフチェック</t>
        </is>
      </c>
      <c r="J11" s="6" t="inlineStr">
        <is>
          <t>良好</t>
        </is>
      </c>
      <c r="K11" s="6" t="inlineStr">
        <is>
          <t>負荷率42%</t>
        </is>
      </c>
      <c r="L11" s="6" t="inlineStr">
        <is>
          <t>アラートなし、負荷率は設定範囲内</t>
        </is>
      </c>
      <c r="M11" s="6" t="n"/>
      <c r="N11" s="6" t="inlineStr">
        <is>
          <t>なし</t>
        </is>
      </c>
      <c r="O11" s="6" t="inlineStr">
        <is>
          <t>いいえ</t>
        </is>
      </c>
      <c r="P11" s="6" t="inlineStr">
        <is>
          <t>高</t>
        </is>
      </c>
      <c r="Q11" s="6" t="inlineStr">
        <is>
          <t>高橋</t>
        </is>
      </c>
      <c r="R11" s="6" t="inlineStr">
        <is>
          <t>IT責任者</t>
        </is>
      </c>
      <c r="S11" s="25" t="n">
        <v>46144</v>
      </c>
      <c r="T11" s="6" t="n"/>
      <c r="U11" s="6" t="inlineStr">
        <is>
          <t>クローズ</t>
        </is>
      </c>
      <c r="V11" s="25" t="n"/>
      <c r="W11" s="6" t="n"/>
      <c r="X11" s="6" t="inlineStr">
        <is>
          <t>高橋</t>
        </is>
      </c>
      <c r="Y11" s="6" t="n"/>
    </row>
    <row r="12" ht="20" customHeight="1">
      <c r="A12" s="25" t="n">
        <v>46145</v>
      </c>
      <c r="B12" s="6" t="inlineStr">
        <is>
          <t>INS-20260503-001</t>
        </is>
      </c>
      <c r="C12" s="6" t="inlineStr">
        <is>
          <t>EQ-LAB-001</t>
        </is>
      </c>
      <c r="D12" s="18">
        <f>IF($C12="","",IFERROR(VLOOKUP($C12,'設備台帳'!$A$5:$T$204,7,FALSE),""))</f>
        <v/>
      </c>
      <c r="E12" s="18">
        <f>IF($C12="","",IFERROR(VLOOKUP($C12,'設備台帳'!$A$5:$T$204,2,FALSE),""))</f>
        <v/>
      </c>
      <c r="F12" s="18">
        <f>IF($C12="","",IFERROR(VLOOKUP($C12,'設備台帳'!$A$5:$T$204,3,FALSE),""))</f>
        <v/>
      </c>
      <c r="G12" s="18">
        <f>IF($C12="","",IFERROR(VLOOKUP($C12,'設備台帳'!$A$5:$T$204,5,FALSE),""))</f>
        <v/>
      </c>
      <c r="H12" s="6" t="inlineStr">
        <is>
          <t>特別点検</t>
        </is>
      </c>
      <c r="I12" s="6" t="inlineStr">
        <is>
          <t>校正状態</t>
        </is>
      </c>
      <c r="J12" s="6" t="inlineStr">
        <is>
          <t>良好</t>
        </is>
      </c>
      <c r="K12" s="6" t="inlineStr">
        <is>
          <t>証明書有効期限 2026-08-31</t>
        </is>
      </c>
      <c r="L12" s="6" t="inlineStr">
        <is>
          <t>校正ラベルは有効で、証明書を追跡可能</t>
        </is>
      </c>
      <c r="M12" s="6" t="n"/>
      <c r="N12" s="6" t="inlineStr">
        <is>
          <t>なし</t>
        </is>
      </c>
      <c r="O12" s="6" t="inlineStr">
        <is>
          <t>いいえ</t>
        </is>
      </c>
      <c r="P12" s="6" t="inlineStr">
        <is>
          <t>中</t>
        </is>
      </c>
      <c r="Q12" s="6" t="inlineStr">
        <is>
          <t>中村</t>
        </is>
      </c>
      <c r="R12" s="6" t="inlineStr">
        <is>
          <t>試験室責任者</t>
        </is>
      </c>
      <c r="S12" s="25" t="n">
        <v>46145</v>
      </c>
      <c r="T12" s="6" t="n"/>
      <c r="U12" s="6" t="inlineStr">
        <is>
          <t>クローズ</t>
        </is>
      </c>
      <c r="V12" s="25" t="n"/>
      <c r="W12" s="6" t="n"/>
      <c r="X12" s="6" t="inlineStr">
        <is>
          <t>中村</t>
        </is>
      </c>
      <c r="Y12" s="6" t="n"/>
    </row>
    <row r="13" ht="20" customHeight="1">
      <c r="A13" s="25" t="n"/>
      <c r="B13" s="6" t="n"/>
      <c r="C13" s="6" t="n"/>
      <c r="D13" s="18">
        <f>IF($C13="","",IFERROR(VLOOKUP($C13,'設備台帳'!$A$5:$T$204,7,FALSE),""))</f>
        <v/>
      </c>
      <c r="E13" s="18">
        <f>IF($C13="","",IFERROR(VLOOKUP($C13,'設備台帳'!$A$5:$T$204,2,FALSE),""))</f>
        <v/>
      </c>
      <c r="F13" s="18">
        <f>IF($C13="","",IFERROR(VLOOKUP($C13,'設備台帳'!$A$5:$T$204,3,FALSE),""))</f>
        <v/>
      </c>
      <c r="G13" s="18">
        <f>IF($C13="","",IFERROR(VLOOKUP($C13,'設備台帳'!$A$5:$T$204,5,FALSE),""))</f>
        <v/>
      </c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25" t="n"/>
      <c r="T13" s="6" t="n"/>
      <c r="U13" s="6" t="n"/>
      <c r="V13" s="25" t="n"/>
      <c r="W13" s="6" t="n"/>
      <c r="X13" s="6" t="n"/>
      <c r="Y13" s="6" t="n"/>
    </row>
    <row r="14" ht="20" customHeight="1">
      <c r="A14" s="25" t="n"/>
      <c r="B14" s="6" t="n"/>
      <c r="C14" s="6" t="n"/>
      <c r="D14" s="18">
        <f>IF($C14="","",IFERROR(VLOOKUP($C14,'設備台帳'!$A$5:$T$204,7,FALSE),""))</f>
        <v/>
      </c>
      <c r="E14" s="18">
        <f>IF($C14="","",IFERROR(VLOOKUP($C14,'設備台帳'!$A$5:$T$204,2,FALSE),""))</f>
        <v/>
      </c>
      <c r="F14" s="18">
        <f>IF($C14="","",IFERROR(VLOOKUP($C14,'設備台帳'!$A$5:$T$204,3,FALSE),""))</f>
        <v/>
      </c>
      <c r="G14" s="18">
        <f>IF($C14="","",IFERROR(VLOOKUP($C14,'設備台帳'!$A$5:$T$204,5,FALSE),""))</f>
        <v/>
      </c>
      <c r="H14" s="6" t="n"/>
      <c r="I14" s="6" t="n"/>
      <c r="J14" s="6" t="n"/>
      <c r="K14" s="6" t="n"/>
      <c r="L14" s="6" t="n"/>
      <c r="M14" s="6" t="n"/>
      <c r="N14" s="6" t="n"/>
      <c r="O14" s="6" t="n"/>
      <c r="P14" s="6" t="n"/>
      <c r="Q14" s="6" t="n"/>
      <c r="R14" s="6" t="n"/>
      <c r="S14" s="25" t="n"/>
      <c r="T14" s="6" t="n"/>
      <c r="U14" s="6" t="n"/>
      <c r="V14" s="25" t="n"/>
      <c r="W14" s="6" t="n"/>
      <c r="X14" s="6" t="n"/>
      <c r="Y14" s="6" t="n"/>
    </row>
    <row r="15" ht="20" customHeight="1">
      <c r="A15" s="25" t="n"/>
      <c r="B15" s="6" t="n"/>
      <c r="C15" s="6" t="n"/>
      <c r="D15" s="18">
        <f>IF($C15="","",IFERROR(VLOOKUP($C15,'設備台帳'!$A$5:$T$204,7,FALSE),""))</f>
        <v/>
      </c>
      <c r="E15" s="18">
        <f>IF($C15="","",IFERROR(VLOOKUP($C15,'設備台帳'!$A$5:$T$204,2,FALSE),""))</f>
        <v/>
      </c>
      <c r="F15" s="18">
        <f>IF($C15="","",IFERROR(VLOOKUP($C15,'設備台帳'!$A$5:$T$204,3,FALSE),""))</f>
        <v/>
      </c>
      <c r="G15" s="18">
        <f>IF($C15="","",IFERROR(VLOOKUP($C15,'設備台帳'!$A$5:$T$204,5,FALSE),""))</f>
        <v/>
      </c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  <c r="Q15" s="6" t="n"/>
      <c r="R15" s="6" t="n"/>
      <c r="S15" s="25" t="n"/>
      <c r="T15" s="6" t="n"/>
      <c r="U15" s="6" t="n"/>
      <c r="V15" s="25" t="n"/>
      <c r="W15" s="6" t="n"/>
      <c r="X15" s="6" t="n"/>
      <c r="Y15" s="6" t="n"/>
    </row>
    <row r="16" ht="20" customHeight="1">
      <c r="A16" s="25" t="n"/>
      <c r="B16" s="6" t="n"/>
      <c r="C16" s="6" t="n"/>
      <c r="D16" s="18">
        <f>IF($C16="","",IFERROR(VLOOKUP($C16,'設備台帳'!$A$5:$T$204,7,FALSE),""))</f>
        <v/>
      </c>
      <c r="E16" s="18">
        <f>IF($C16="","",IFERROR(VLOOKUP($C16,'設備台帳'!$A$5:$T$204,2,FALSE),""))</f>
        <v/>
      </c>
      <c r="F16" s="18">
        <f>IF($C16="","",IFERROR(VLOOKUP($C16,'設備台帳'!$A$5:$T$204,3,FALSE),""))</f>
        <v/>
      </c>
      <c r="G16" s="18">
        <f>IF($C16="","",IFERROR(VLOOKUP($C16,'設備台帳'!$A$5:$T$204,5,FALSE),""))</f>
        <v/>
      </c>
      <c r="H16" s="6" t="n"/>
      <c r="I16" s="6" t="n"/>
      <c r="J16" s="6" t="n"/>
      <c r="K16" s="6" t="n"/>
      <c r="L16" s="6" t="n"/>
      <c r="M16" s="6" t="n"/>
      <c r="N16" s="6" t="n"/>
      <c r="O16" s="6" t="n"/>
      <c r="P16" s="6" t="n"/>
      <c r="Q16" s="6" t="n"/>
      <c r="R16" s="6" t="n"/>
      <c r="S16" s="25" t="n"/>
      <c r="T16" s="6" t="n"/>
      <c r="U16" s="6" t="n"/>
      <c r="V16" s="25" t="n"/>
      <c r="W16" s="6" t="n"/>
      <c r="X16" s="6" t="n"/>
      <c r="Y16" s="6" t="n"/>
    </row>
    <row r="17" ht="20" customHeight="1">
      <c r="A17" s="25" t="n"/>
      <c r="B17" s="6" t="n"/>
      <c r="C17" s="6" t="n"/>
      <c r="D17" s="18">
        <f>IF($C17="","",IFERROR(VLOOKUP($C17,'設備台帳'!$A$5:$T$204,7,FALSE),""))</f>
        <v/>
      </c>
      <c r="E17" s="18">
        <f>IF($C17="","",IFERROR(VLOOKUP($C17,'設備台帳'!$A$5:$T$204,2,FALSE),""))</f>
        <v/>
      </c>
      <c r="F17" s="18">
        <f>IF($C17="","",IFERROR(VLOOKUP($C17,'設備台帳'!$A$5:$T$204,3,FALSE),""))</f>
        <v/>
      </c>
      <c r="G17" s="18">
        <f>IF($C17="","",IFERROR(VLOOKUP($C17,'設備台帳'!$A$5:$T$204,5,FALSE),""))</f>
        <v/>
      </c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  <c r="S17" s="25" t="n"/>
      <c r="T17" s="6" t="n"/>
      <c r="U17" s="6" t="n"/>
      <c r="V17" s="25" t="n"/>
      <c r="W17" s="6" t="n"/>
      <c r="X17" s="6" t="n"/>
      <c r="Y17" s="6" t="n"/>
    </row>
    <row r="18" ht="20" customHeight="1">
      <c r="A18" s="25" t="n"/>
      <c r="B18" s="6" t="n"/>
      <c r="C18" s="6" t="n"/>
      <c r="D18" s="18">
        <f>IF($C18="","",IFERROR(VLOOKUP($C18,'設備台帳'!$A$5:$T$204,7,FALSE),""))</f>
        <v/>
      </c>
      <c r="E18" s="18">
        <f>IF($C18="","",IFERROR(VLOOKUP($C18,'設備台帳'!$A$5:$T$204,2,FALSE),""))</f>
        <v/>
      </c>
      <c r="F18" s="18">
        <f>IF($C18="","",IFERROR(VLOOKUP($C18,'設備台帳'!$A$5:$T$204,3,FALSE),""))</f>
        <v/>
      </c>
      <c r="G18" s="18">
        <f>IF($C18="","",IFERROR(VLOOKUP($C18,'設備台帳'!$A$5:$T$204,5,FALSE),""))</f>
        <v/>
      </c>
      <c r="H18" s="6" t="n"/>
      <c r="I18" s="6" t="n"/>
      <c r="J18" s="6" t="n"/>
      <c r="K18" s="6" t="n"/>
      <c r="L18" s="6" t="n"/>
      <c r="M18" s="6" t="n"/>
      <c r="N18" s="6" t="n"/>
      <c r="O18" s="6" t="n"/>
      <c r="P18" s="6" t="n"/>
      <c r="Q18" s="6" t="n"/>
      <c r="R18" s="6" t="n"/>
      <c r="S18" s="25" t="n"/>
      <c r="T18" s="6" t="n"/>
      <c r="U18" s="6" t="n"/>
      <c r="V18" s="25" t="n"/>
      <c r="W18" s="6" t="n"/>
      <c r="X18" s="6" t="n"/>
      <c r="Y18" s="6" t="n"/>
    </row>
    <row r="19" ht="20" customHeight="1">
      <c r="A19" s="25" t="n"/>
      <c r="B19" s="6" t="n"/>
      <c r="C19" s="6" t="n"/>
      <c r="D19" s="18">
        <f>IF($C19="","",IFERROR(VLOOKUP($C19,'設備台帳'!$A$5:$T$204,7,FALSE),""))</f>
        <v/>
      </c>
      <c r="E19" s="18">
        <f>IF($C19="","",IFERROR(VLOOKUP($C19,'設備台帳'!$A$5:$T$204,2,FALSE),""))</f>
        <v/>
      </c>
      <c r="F19" s="18">
        <f>IF($C19="","",IFERROR(VLOOKUP($C19,'設備台帳'!$A$5:$T$204,3,FALSE),""))</f>
        <v/>
      </c>
      <c r="G19" s="18">
        <f>IF($C19="","",IFERROR(VLOOKUP($C19,'設備台帳'!$A$5:$T$204,5,FALSE),""))</f>
        <v/>
      </c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25" t="n"/>
      <c r="T19" s="6" t="n"/>
      <c r="U19" s="6" t="n"/>
      <c r="V19" s="25" t="n"/>
      <c r="W19" s="6" t="n"/>
      <c r="X19" s="6" t="n"/>
      <c r="Y19" s="6" t="n"/>
    </row>
    <row r="20" ht="20" customHeight="1">
      <c r="A20" s="25" t="n"/>
      <c r="B20" s="6" t="n"/>
      <c r="C20" s="6" t="n"/>
      <c r="D20" s="18">
        <f>IF($C20="","",IFERROR(VLOOKUP($C20,'設備台帳'!$A$5:$T$204,7,FALSE),""))</f>
        <v/>
      </c>
      <c r="E20" s="18">
        <f>IF($C20="","",IFERROR(VLOOKUP($C20,'設備台帳'!$A$5:$T$204,2,FALSE),""))</f>
        <v/>
      </c>
      <c r="F20" s="18">
        <f>IF($C20="","",IFERROR(VLOOKUP($C20,'設備台帳'!$A$5:$T$204,3,FALSE),""))</f>
        <v/>
      </c>
      <c r="G20" s="18">
        <f>IF($C20="","",IFERROR(VLOOKUP($C20,'設備台帳'!$A$5:$T$204,5,FALSE),""))</f>
        <v/>
      </c>
      <c r="H20" s="6" t="n"/>
      <c r="I20" s="6" t="n"/>
      <c r="J20" s="6" t="n"/>
      <c r="K20" s="6" t="n"/>
      <c r="L20" s="6" t="n"/>
      <c r="M20" s="6" t="n"/>
      <c r="N20" s="6" t="n"/>
      <c r="O20" s="6" t="n"/>
      <c r="P20" s="6" t="n"/>
      <c r="Q20" s="6" t="n"/>
      <c r="R20" s="6" t="n"/>
      <c r="S20" s="25" t="n"/>
      <c r="T20" s="6" t="n"/>
      <c r="U20" s="6" t="n"/>
      <c r="V20" s="25" t="n"/>
      <c r="W20" s="6" t="n"/>
      <c r="X20" s="6" t="n"/>
      <c r="Y20" s="6" t="n"/>
    </row>
    <row r="21" ht="20" customHeight="1">
      <c r="A21" s="25" t="n"/>
      <c r="B21" s="6" t="n"/>
      <c r="C21" s="6" t="n"/>
      <c r="D21" s="18">
        <f>IF($C21="","",IFERROR(VLOOKUP($C21,'設備台帳'!$A$5:$T$204,7,FALSE),""))</f>
        <v/>
      </c>
      <c r="E21" s="18">
        <f>IF($C21="","",IFERROR(VLOOKUP($C21,'設備台帳'!$A$5:$T$204,2,FALSE),""))</f>
        <v/>
      </c>
      <c r="F21" s="18">
        <f>IF($C21="","",IFERROR(VLOOKUP($C21,'設備台帳'!$A$5:$T$204,3,FALSE),""))</f>
        <v/>
      </c>
      <c r="G21" s="18">
        <f>IF($C21="","",IFERROR(VLOOKUP($C21,'設備台帳'!$A$5:$T$204,5,FALSE),""))</f>
        <v/>
      </c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  <c r="S21" s="25" t="n"/>
      <c r="T21" s="6" t="n"/>
      <c r="U21" s="6" t="n"/>
      <c r="V21" s="25" t="n"/>
      <c r="W21" s="6" t="n"/>
      <c r="X21" s="6" t="n"/>
      <c r="Y21" s="6" t="n"/>
    </row>
    <row r="22" ht="20" customHeight="1">
      <c r="A22" s="25" t="n"/>
      <c r="B22" s="6" t="n"/>
      <c r="C22" s="6" t="n"/>
      <c r="D22" s="18">
        <f>IF($C22="","",IFERROR(VLOOKUP($C22,'設備台帳'!$A$5:$T$204,7,FALSE),""))</f>
        <v/>
      </c>
      <c r="E22" s="18">
        <f>IF($C22="","",IFERROR(VLOOKUP($C22,'設備台帳'!$A$5:$T$204,2,FALSE),""))</f>
        <v/>
      </c>
      <c r="F22" s="18">
        <f>IF($C22="","",IFERROR(VLOOKUP($C22,'設備台帳'!$A$5:$T$204,3,FALSE),""))</f>
        <v/>
      </c>
      <c r="G22" s="18">
        <f>IF($C22="","",IFERROR(VLOOKUP($C22,'設備台帳'!$A$5:$T$204,5,FALSE),""))</f>
        <v/>
      </c>
      <c r="H22" s="6" t="n"/>
      <c r="I22" s="6" t="n"/>
      <c r="J22" s="6" t="n"/>
      <c r="K22" s="6" t="n"/>
      <c r="L22" s="6" t="n"/>
      <c r="M22" s="6" t="n"/>
      <c r="N22" s="6" t="n"/>
      <c r="O22" s="6" t="n"/>
      <c r="P22" s="6" t="n"/>
      <c r="Q22" s="6" t="n"/>
      <c r="R22" s="6" t="n"/>
      <c r="S22" s="25" t="n"/>
      <c r="T22" s="6" t="n"/>
      <c r="U22" s="6" t="n"/>
      <c r="V22" s="25" t="n"/>
      <c r="W22" s="6" t="n"/>
      <c r="X22" s="6" t="n"/>
      <c r="Y22" s="6" t="n"/>
    </row>
    <row r="23" ht="20" customHeight="1">
      <c r="A23" s="25" t="n"/>
      <c r="B23" s="6" t="n"/>
      <c r="C23" s="6" t="n"/>
      <c r="D23" s="18">
        <f>IF($C23="","",IFERROR(VLOOKUP($C23,'設備台帳'!$A$5:$T$204,7,FALSE),""))</f>
        <v/>
      </c>
      <c r="E23" s="18">
        <f>IF($C23="","",IFERROR(VLOOKUP($C23,'設備台帳'!$A$5:$T$204,2,FALSE),""))</f>
        <v/>
      </c>
      <c r="F23" s="18">
        <f>IF($C23="","",IFERROR(VLOOKUP($C23,'設備台帳'!$A$5:$T$204,3,FALSE),""))</f>
        <v/>
      </c>
      <c r="G23" s="18">
        <f>IF($C23="","",IFERROR(VLOOKUP($C23,'設備台帳'!$A$5:$T$204,5,FALSE),""))</f>
        <v/>
      </c>
      <c r="H23" s="6" t="n"/>
      <c r="I23" s="6" t="n"/>
      <c r="J23" s="6" t="n"/>
      <c r="K23" s="6" t="n"/>
      <c r="L23" s="6" t="n"/>
      <c r="M23" s="6" t="n"/>
      <c r="N23" s="6" t="n"/>
      <c r="O23" s="6" t="n"/>
      <c r="P23" s="6" t="n"/>
      <c r="Q23" s="6" t="n"/>
      <c r="R23" s="6" t="n"/>
      <c r="S23" s="25" t="n"/>
      <c r="T23" s="6" t="n"/>
      <c r="U23" s="6" t="n"/>
      <c r="V23" s="25" t="n"/>
      <c r="W23" s="6" t="n"/>
      <c r="X23" s="6" t="n"/>
      <c r="Y23" s="6" t="n"/>
    </row>
    <row r="24" ht="20" customHeight="1">
      <c r="A24" s="25" t="n"/>
      <c r="B24" s="6" t="n"/>
      <c r="C24" s="6" t="n"/>
      <c r="D24" s="18">
        <f>IF($C24="","",IFERROR(VLOOKUP($C24,'設備台帳'!$A$5:$T$204,7,FALSE),""))</f>
        <v/>
      </c>
      <c r="E24" s="18">
        <f>IF($C24="","",IFERROR(VLOOKUP($C24,'設備台帳'!$A$5:$T$204,2,FALSE),""))</f>
        <v/>
      </c>
      <c r="F24" s="18">
        <f>IF($C24="","",IFERROR(VLOOKUP($C24,'設備台帳'!$A$5:$T$204,3,FALSE),""))</f>
        <v/>
      </c>
      <c r="G24" s="18">
        <f>IF($C24="","",IFERROR(VLOOKUP($C24,'設備台帳'!$A$5:$T$204,5,FALSE),""))</f>
        <v/>
      </c>
      <c r="H24" s="6" t="n"/>
      <c r="I24" s="6" t="n"/>
      <c r="J24" s="6" t="n"/>
      <c r="K24" s="6" t="n"/>
      <c r="L24" s="6" t="n"/>
      <c r="M24" s="6" t="n"/>
      <c r="N24" s="6" t="n"/>
      <c r="O24" s="6" t="n"/>
      <c r="P24" s="6" t="n"/>
      <c r="Q24" s="6" t="n"/>
      <c r="R24" s="6" t="n"/>
      <c r="S24" s="25" t="n"/>
      <c r="T24" s="6" t="n"/>
      <c r="U24" s="6" t="n"/>
      <c r="V24" s="25" t="n"/>
      <c r="W24" s="6" t="n"/>
      <c r="X24" s="6" t="n"/>
      <c r="Y24" s="6" t="n"/>
    </row>
    <row r="25" ht="20" customHeight="1">
      <c r="A25" s="25" t="n"/>
      <c r="B25" s="6" t="n"/>
      <c r="C25" s="6" t="n"/>
      <c r="D25" s="18">
        <f>IF($C25="","",IFERROR(VLOOKUP($C25,'設備台帳'!$A$5:$T$204,7,FALSE),""))</f>
        <v/>
      </c>
      <c r="E25" s="18">
        <f>IF($C25="","",IFERROR(VLOOKUP($C25,'設備台帳'!$A$5:$T$204,2,FALSE),""))</f>
        <v/>
      </c>
      <c r="F25" s="18">
        <f>IF($C25="","",IFERROR(VLOOKUP($C25,'設備台帳'!$A$5:$T$204,3,FALSE),""))</f>
        <v/>
      </c>
      <c r="G25" s="18">
        <f>IF($C25="","",IFERROR(VLOOKUP($C25,'設備台帳'!$A$5:$T$204,5,FALSE),""))</f>
        <v/>
      </c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  <c r="R25" s="6" t="n"/>
      <c r="S25" s="25" t="n"/>
      <c r="T25" s="6" t="n"/>
      <c r="U25" s="6" t="n"/>
      <c r="V25" s="25" t="n"/>
      <c r="W25" s="6" t="n"/>
      <c r="X25" s="6" t="n"/>
      <c r="Y25" s="6" t="n"/>
    </row>
    <row r="26" ht="20" customHeight="1">
      <c r="A26" s="25" t="n"/>
      <c r="B26" s="6" t="n"/>
      <c r="C26" s="6" t="n"/>
      <c r="D26" s="18">
        <f>IF($C26="","",IFERROR(VLOOKUP($C26,'設備台帳'!$A$5:$T$204,7,FALSE),""))</f>
        <v/>
      </c>
      <c r="E26" s="18">
        <f>IF($C26="","",IFERROR(VLOOKUP($C26,'設備台帳'!$A$5:$T$204,2,FALSE),""))</f>
        <v/>
      </c>
      <c r="F26" s="18">
        <f>IF($C26="","",IFERROR(VLOOKUP($C26,'設備台帳'!$A$5:$T$204,3,FALSE),""))</f>
        <v/>
      </c>
      <c r="G26" s="18">
        <f>IF($C26="","",IFERROR(VLOOKUP($C26,'設備台帳'!$A$5:$T$204,5,FALSE),""))</f>
        <v/>
      </c>
      <c r="H26" s="6" t="n"/>
      <c r="I26" s="6" t="n"/>
      <c r="J26" s="6" t="n"/>
      <c r="K26" s="6" t="n"/>
      <c r="L26" s="6" t="n"/>
      <c r="M26" s="6" t="n"/>
      <c r="N26" s="6" t="n"/>
      <c r="O26" s="6" t="n"/>
      <c r="P26" s="6" t="n"/>
      <c r="Q26" s="6" t="n"/>
      <c r="R26" s="6" t="n"/>
      <c r="S26" s="25" t="n"/>
      <c r="T26" s="6" t="n"/>
      <c r="U26" s="6" t="n"/>
      <c r="V26" s="25" t="n"/>
      <c r="W26" s="6" t="n"/>
      <c r="X26" s="6" t="n"/>
      <c r="Y26" s="6" t="n"/>
    </row>
    <row r="27" ht="20" customHeight="1">
      <c r="A27" s="25" t="n"/>
      <c r="B27" s="6" t="n"/>
      <c r="C27" s="6" t="n"/>
      <c r="D27" s="18">
        <f>IF($C27="","",IFERROR(VLOOKUP($C27,'設備台帳'!$A$5:$T$204,7,FALSE),""))</f>
        <v/>
      </c>
      <c r="E27" s="18">
        <f>IF($C27="","",IFERROR(VLOOKUP($C27,'設備台帳'!$A$5:$T$204,2,FALSE),""))</f>
        <v/>
      </c>
      <c r="F27" s="18">
        <f>IF($C27="","",IFERROR(VLOOKUP($C27,'設備台帳'!$A$5:$T$204,3,FALSE),""))</f>
        <v/>
      </c>
      <c r="G27" s="18">
        <f>IF($C27="","",IFERROR(VLOOKUP($C27,'設備台帳'!$A$5:$T$204,5,FALSE),""))</f>
        <v/>
      </c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  <c r="R27" s="6" t="n"/>
      <c r="S27" s="25" t="n"/>
      <c r="T27" s="6" t="n"/>
      <c r="U27" s="6" t="n"/>
      <c r="V27" s="25" t="n"/>
      <c r="W27" s="6" t="n"/>
      <c r="X27" s="6" t="n"/>
      <c r="Y27" s="6" t="n"/>
    </row>
    <row r="28" ht="20" customHeight="1">
      <c r="A28" s="25" t="n"/>
      <c r="B28" s="6" t="n"/>
      <c r="C28" s="6" t="n"/>
      <c r="D28" s="18">
        <f>IF($C28="","",IFERROR(VLOOKUP($C28,'設備台帳'!$A$5:$T$204,7,FALSE),""))</f>
        <v/>
      </c>
      <c r="E28" s="18">
        <f>IF($C28="","",IFERROR(VLOOKUP($C28,'設備台帳'!$A$5:$T$204,2,FALSE),""))</f>
        <v/>
      </c>
      <c r="F28" s="18">
        <f>IF($C28="","",IFERROR(VLOOKUP($C28,'設備台帳'!$A$5:$T$204,3,FALSE),""))</f>
        <v/>
      </c>
      <c r="G28" s="18">
        <f>IF($C28="","",IFERROR(VLOOKUP($C28,'設備台帳'!$A$5:$T$204,5,FALSE),""))</f>
        <v/>
      </c>
      <c r="H28" s="6" t="n"/>
      <c r="I28" s="6" t="n"/>
      <c r="J28" s="6" t="n"/>
      <c r="K28" s="6" t="n"/>
      <c r="L28" s="6" t="n"/>
      <c r="M28" s="6" t="n"/>
      <c r="N28" s="6" t="n"/>
      <c r="O28" s="6" t="n"/>
      <c r="P28" s="6" t="n"/>
      <c r="Q28" s="6" t="n"/>
      <c r="R28" s="6" t="n"/>
      <c r="S28" s="25" t="n"/>
      <c r="T28" s="6" t="n"/>
      <c r="U28" s="6" t="n"/>
      <c r="V28" s="25" t="n"/>
      <c r="W28" s="6" t="n"/>
      <c r="X28" s="6" t="n"/>
      <c r="Y28" s="6" t="n"/>
    </row>
    <row r="29" ht="20" customHeight="1">
      <c r="A29" s="25" t="n"/>
      <c r="B29" s="6" t="n"/>
      <c r="C29" s="6" t="n"/>
      <c r="D29" s="18">
        <f>IF($C29="","",IFERROR(VLOOKUP($C29,'設備台帳'!$A$5:$T$204,7,FALSE),""))</f>
        <v/>
      </c>
      <c r="E29" s="18">
        <f>IF($C29="","",IFERROR(VLOOKUP($C29,'設備台帳'!$A$5:$T$204,2,FALSE),""))</f>
        <v/>
      </c>
      <c r="F29" s="18">
        <f>IF($C29="","",IFERROR(VLOOKUP($C29,'設備台帳'!$A$5:$T$204,3,FALSE),""))</f>
        <v/>
      </c>
      <c r="G29" s="18">
        <f>IF($C29="","",IFERROR(VLOOKUP($C29,'設備台帳'!$A$5:$T$204,5,FALSE),""))</f>
        <v/>
      </c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  <c r="R29" s="6" t="n"/>
      <c r="S29" s="25" t="n"/>
      <c r="T29" s="6" t="n"/>
      <c r="U29" s="6" t="n"/>
      <c r="V29" s="25" t="n"/>
      <c r="W29" s="6" t="n"/>
      <c r="X29" s="6" t="n"/>
      <c r="Y29" s="6" t="n"/>
    </row>
    <row r="30" ht="20" customHeight="1">
      <c r="A30" s="25" t="n"/>
      <c r="B30" s="6" t="n"/>
      <c r="C30" s="6" t="n"/>
      <c r="D30" s="18">
        <f>IF($C30="","",IFERROR(VLOOKUP($C30,'設備台帳'!$A$5:$T$204,7,FALSE),""))</f>
        <v/>
      </c>
      <c r="E30" s="18">
        <f>IF($C30="","",IFERROR(VLOOKUP($C30,'設備台帳'!$A$5:$T$204,2,FALSE),""))</f>
        <v/>
      </c>
      <c r="F30" s="18">
        <f>IF($C30="","",IFERROR(VLOOKUP($C30,'設備台帳'!$A$5:$T$204,3,FALSE),""))</f>
        <v/>
      </c>
      <c r="G30" s="18">
        <f>IF($C30="","",IFERROR(VLOOKUP($C30,'設備台帳'!$A$5:$T$204,5,FALSE),""))</f>
        <v/>
      </c>
      <c r="H30" s="6" t="n"/>
      <c r="I30" s="6" t="n"/>
      <c r="J30" s="6" t="n"/>
      <c r="K30" s="6" t="n"/>
      <c r="L30" s="6" t="n"/>
      <c r="M30" s="6" t="n"/>
      <c r="N30" s="6" t="n"/>
      <c r="O30" s="6" t="n"/>
      <c r="P30" s="6" t="n"/>
      <c r="Q30" s="6" t="n"/>
      <c r="R30" s="6" t="n"/>
      <c r="S30" s="25" t="n"/>
      <c r="T30" s="6" t="n"/>
      <c r="U30" s="6" t="n"/>
      <c r="V30" s="25" t="n"/>
      <c r="W30" s="6" t="n"/>
      <c r="X30" s="6" t="n"/>
      <c r="Y30" s="6" t="n"/>
    </row>
    <row r="31" ht="20" customHeight="1">
      <c r="A31" s="25" t="n"/>
      <c r="B31" s="6" t="n"/>
      <c r="C31" s="6" t="n"/>
      <c r="D31" s="18">
        <f>IF($C31="","",IFERROR(VLOOKUP($C31,'設備台帳'!$A$5:$T$204,7,FALSE),""))</f>
        <v/>
      </c>
      <c r="E31" s="18">
        <f>IF($C31="","",IFERROR(VLOOKUP($C31,'設備台帳'!$A$5:$T$204,2,FALSE),""))</f>
        <v/>
      </c>
      <c r="F31" s="18">
        <f>IF($C31="","",IFERROR(VLOOKUP($C31,'設備台帳'!$A$5:$T$204,3,FALSE),""))</f>
        <v/>
      </c>
      <c r="G31" s="18">
        <f>IF($C31="","",IFERROR(VLOOKUP($C31,'設備台帳'!$A$5:$T$204,5,FALSE),""))</f>
        <v/>
      </c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  <c r="R31" s="6" t="n"/>
      <c r="S31" s="25" t="n"/>
      <c r="T31" s="6" t="n"/>
      <c r="U31" s="6" t="n"/>
      <c r="V31" s="25" t="n"/>
      <c r="W31" s="6" t="n"/>
      <c r="X31" s="6" t="n"/>
      <c r="Y31" s="6" t="n"/>
    </row>
    <row r="32" ht="20" customHeight="1">
      <c r="A32" s="25" t="n"/>
      <c r="B32" s="6" t="n"/>
      <c r="C32" s="6" t="n"/>
      <c r="D32" s="18">
        <f>IF($C32="","",IFERROR(VLOOKUP($C32,'設備台帳'!$A$5:$T$204,7,FALSE),""))</f>
        <v/>
      </c>
      <c r="E32" s="18">
        <f>IF($C32="","",IFERROR(VLOOKUP($C32,'設備台帳'!$A$5:$T$204,2,FALSE),""))</f>
        <v/>
      </c>
      <c r="F32" s="18">
        <f>IF($C32="","",IFERROR(VLOOKUP($C32,'設備台帳'!$A$5:$T$204,3,FALSE),""))</f>
        <v/>
      </c>
      <c r="G32" s="18">
        <f>IF($C32="","",IFERROR(VLOOKUP($C32,'設備台帳'!$A$5:$T$204,5,FALSE),""))</f>
        <v/>
      </c>
      <c r="H32" s="6" t="n"/>
      <c r="I32" s="6" t="n"/>
      <c r="J32" s="6" t="n"/>
      <c r="K32" s="6" t="n"/>
      <c r="L32" s="6" t="n"/>
      <c r="M32" s="6" t="n"/>
      <c r="N32" s="6" t="n"/>
      <c r="O32" s="6" t="n"/>
      <c r="P32" s="6" t="n"/>
      <c r="Q32" s="6" t="n"/>
      <c r="R32" s="6" t="n"/>
      <c r="S32" s="25" t="n"/>
      <c r="T32" s="6" t="n"/>
      <c r="U32" s="6" t="n"/>
      <c r="V32" s="25" t="n"/>
      <c r="W32" s="6" t="n"/>
      <c r="X32" s="6" t="n"/>
      <c r="Y32" s="6" t="n"/>
    </row>
    <row r="33" ht="20" customHeight="1">
      <c r="A33" s="25" t="n"/>
      <c r="B33" s="6" t="n"/>
      <c r="C33" s="6" t="n"/>
      <c r="D33" s="18">
        <f>IF($C33="","",IFERROR(VLOOKUP($C33,'設備台帳'!$A$5:$T$204,7,FALSE),""))</f>
        <v/>
      </c>
      <c r="E33" s="18">
        <f>IF($C33="","",IFERROR(VLOOKUP($C33,'設備台帳'!$A$5:$T$204,2,FALSE),""))</f>
        <v/>
      </c>
      <c r="F33" s="18">
        <f>IF($C33="","",IFERROR(VLOOKUP($C33,'設備台帳'!$A$5:$T$204,3,FALSE),""))</f>
        <v/>
      </c>
      <c r="G33" s="18">
        <f>IF($C33="","",IFERROR(VLOOKUP($C33,'設備台帳'!$A$5:$T$204,5,FALSE),""))</f>
        <v/>
      </c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  <c r="S33" s="25" t="n"/>
      <c r="T33" s="6" t="n"/>
      <c r="U33" s="6" t="n"/>
      <c r="V33" s="25" t="n"/>
      <c r="W33" s="6" t="n"/>
      <c r="X33" s="6" t="n"/>
      <c r="Y33" s="6" t="n"/>
    </row>
    <row r="34" ht="20" customHeight="1">
      <c r="A34" s="25" t="n"/>
      <c r="B34" s="6" t="n"/>
      <c r="C34" s="6" t="n"/>
      <c r="D34" s="18">
        <f>IF($C34="","",IFERROR(VLOOKUP($C34,'設備台帳'!$A$5:$T$204,7,FALSE),""))</f>
        <v/>
      </c>
      <c r="E34" s="18">
        <f>IF($C34="","",IFERROR(VLOOKUP($C34,'設備台帳'!$A$5:$T$204,2,FALSE),""))</f>
        <v/>
      </c>
      <c r="F34" s="18">
        <f>IF($C34="","",IFERROR(VLOOKUP($C34,'設備台帳'!$A$5:$T$204,3,FALSE),""))</f>
        <v/>
      </c>
      <c r="G34" s="18">
        <f>IF($C34="","",IFERROR(VLOOKUP($C34,'設備台帳'!$A$5:$T$204,5,FALSE),""))</f>
        <v/>
      </c>
      <c r="H34" s="6" t="n"/>
      <c r="I34" s="6" t="n"/>
      <c r="J34" s="6" t="n"/>
      <c r="K34" s="6" t="n"/>
      <c r="L34" s="6" t="n"/>
      <c r="M34" s="6" t="n"/>
      <c r="N34" s="6" t="n"/>
      <c r="O34" s="6" t="n"/>
      <c r="P34" s="6" t="n"/>
      <c r="Q34" s="6" t="n"/>
      <c r="R34" s="6" t="n"/>
      <c r="S34" s="25" t="n"/>
      <c r="T34" s="6" t="n"/>
      <c r="U34" s="6" t="n"/>
      <c r="V34" s="25" t="n"/>
      <c r="W34" s="6" t="n"/>
      <c r="X34" s="6" t="n"/>
      <c r="Y34" s="6" t="n"/>
    </row>
    <row r="35" ht="20" customHeight="1">
      <c r="A35" s="25" t="n"/>
      <c r="B35" s="6" t="n"/>
      <c r="C35" s="6" t="n"/>
      <c r="D35" s="18">
        <f>IF($C35="","",IFERROR(VLOOKUP($C35,'設備台帳'!$A$5:$T$204,7,FALSE),""))</f>
        <v/>
      </c>
      <c r="E35" s="18">
        <f>IF($C35="","",IFERROR(VLOOKUP($C35,'設備台帳'!$A$5:$T$204,2,FALSE),""))</f>
        <v/>
      </c>
      <c r="F35" s="18">
        <f>IF($C35="","",IFERROR(VLOOKUP($C35,'設備台帳'!$A$5:$T$204,3,FALSE),""))</f>
        <v/>
      </c>
      <c r="G35" s="18">
        <f>IF($C35="","",IFERROR(VLOOKUP($C35,'設備台帳'!$A$5:$T$204,5,FALSE),""))</f>
        <v/>
      </c>
      <c r="H35" s="6" t="n"/>
      <c r="I35" s="6" t="n"/>
      <c r="J35" s="6" t="n"/>
      <c r="K35" s="6" t="n"/>
      <c r="L35" s="6" t="n"/>
      <c r="M35" s="6" t="n"/>
      <c r="N35" s="6" t="n"/>
      <c r="O35" s="6" t="n"/>
      <c r="P35" s="6" t="n"/>
      <c r="Q35" s="6" t="n"/>
      <c r="R35" s="6" t="n"/>
      <c r="S35" s="25" t="n"/>
      <c r="T35" s="6" t="n"/>
      <c r="U35" s="6" t="n"/>
      <c r="V35" s="25" t="n"/>
      <c r="W35" s="6" t="n"/>
      <c r="X35" s="6" t="n"/>
      <c r="Y35" s="6" t="n"/>
    </row>
    <row r="36" ht="20" customHeight="1">
      <c r="A36" s="25" t="n"/>
      <c r="B36" s="6" t="n"/>
      <c r="C36" s="6" t="n"/>
      <c r="D36" s="18">
        <f>IF($C36="","",IFERROR(VLOOKUP($C36,'設備台帳'!$A$5:$T$204,7,FALSE),""))</f>
        <v/>
      </c>
      <c r="E36" s="18">
        <f>IF($C36="","",IFERROR(VLOOKUP($C36,'設備台帳'!$A$5:$T$204,2,FALSE),""))</f>
        <v/>
      </c>
      <c r="F36" s="18">
        <f>IF($C36="","",IFERROR(VLOOKUP($C36,'設備台帳'!$A$5:$T$204,3,FALSE),""))</f>
        <v/>
      </c>
      <c r="G36" s="18">
        <f>IF($C36="","",IFERROR(VLOOKUP($C36,'設備台帳'!$A$5:$T$204,5,FALSE),""))</f>
        <v/>
      </c>
      <c r="H36" s="6" t="n"/>
      <c r="I36" s="6" t="n"/>
      <c r="J36" s="6" t="n"/>
      <c r="K36" s="6" t="n"/>
      <c r="L36" s="6" t="n"/>
      <c r="M36" s="6" t="n"/>
      <c r="N36" s="6" t="n"/>
      <c r="O36" s="6" t="n"/>
      <c r="P36" s="6" t="n"/>
      <c r="Q36" s="6" t="n"/>
      <c r="R36" s="6" t="n"/>
      <c r="S36" s="25" t="n"/>
      <c r="T36" s="6" t="n"/>
      <c r="U36" s="6" t="n"/>
      <c r="V36" s="25" t="n"/>
      <c r="W36" s="6" t="n"/>
      <c r="X36" s="6" t="n"/>
      <c r="Y36" s="6" t="n"/>
    </row>
    <row r="37" ht="20" customHeight="1">
      <c r="A37" s="25" t="n"/>
      <c r="B37" s="6" t="n"/>
      <c r="C37" s="6" t="n"/>
      <c r="D37" s="18">
        <f>IF($C37="","",IFERROR(VLOOKUP($C37,'設備台帳'!$A$5:$T$204,7,FALSE),""))</f>
        <v/>
      </c>
      <c r="E37" s="18">
        <f>IF($C37="","",IFERROR(VLOOKUP($C37,'設備台帳'!$A$5:$T$204,2,FALSE),""))</f>
        <v/>
      </c>
      <c r="F37" s="18">
        <f>IF($C37="","",IFERROR(VLOOKUP($C37,'設備台帳'!$A$5:$T$204,3,FALSE),""))</f>
        <v/>
      </c>
      <c r="G37" s="18">
        <f>IF($C37="","",IFERROR(VLOOKUP($C37,'設備台帳'!$A$5:$T$204,5,FALSE),""))</f>
        <v/>
      </c>
      <c r="H37" s="6" t="n"/>
      <c r="I37" s="6" t="n"/>
      <c r="J37" s="6" t="n"/>
      <c r="K37" s="6" t="n"/>
      <c r="L37" s="6" t="n"/>
      <c r="M37" s="6" t="n"/>
      <c r="N37" s="6" t="n"/>
      <c r="O37" s="6" t="n"/>
      <c r="P37" s="6" t="n"/>
      <c r="Q37" s="6" t="n"/>
      <c r="R37" s="6" t="n"/>
      <c r="S37" s="25" t="n"/>
      <c r="T37" s="6" t="n"/>
      <c r="U37" s="6" t="n"/>
      <c r="V37" s="25" t="n"/>
      <c r="W37" s="6" t="n"/>
      <c r="X37" s="6" t="n"/>
      <c r="Y37" s="6" t="n"/>
    </row>
    <row r="38" ht="20" customHeight="1">
      <c r="A38" s="25" t="n"/>
      <c r="B38" s="6" t="n"/>
      <c r="C38" s="6" t="n"/>
      <c r="D38" s="18">
        <f>IF($C38="","",IFERROR(VLOOKUP($C38,'設備台帳'!$A$5:$T$204,7,FALSE),""))</f>
        <v/>
      </c>
      <c r="E38" s="18">
        <f>IF($C38="","",IFERROR(VLOOKUP($C38,'設備台帳'!$A$5:$T$204,2,FALSE),""))</f>
        <v/>
      </c>
      <c r="F38" s="18">
        <f>IF($C38="","",IFERROR(VLOOKUP($C38,'設備台帳'!$A$5:$T$204,3,FALSE),""))</f>
        <v/>
      </c>
      <c r="G38" s="18">
        <f>IF($C38="","",IFERROR(VLOOKUP($C38,'設備台帳'!$A$5:$T$204,5,FALSE),""))</f>
        <v/>
      </c>
      <c r="H38" s="6" t="n"/>
      <c r="I38" s="6" t="n"/>
      <c r="J38" s="6" t="n"/>
      <c r="K38" s="6" t="n"/>
      <c r="L38" s="6" t="n"/>
      <c r="M38" s="6" t="n"/>
      <c r="N38" s="6" t="n"/>
      <c r="O38" s="6" t="n"/>
      <c r="P38" s="6" t="n"/>
      <c r="Q38" s="6" t="n"/>
      <c r="R38" s="6" t="n"/>
      <c r="S38" s="25" t="n"/>
      <c r="T38" s="6" t="n"/>
      <c r="U38" s="6" t="n"/>
      <c r="V38" s="25" t="n"/>
      <c r="W38" s="6" t="n"/>
      <c r="X38" s="6" t="n"/>
      <c r="Y38" s="6" t="n"/>
    </row>
    <row r="39" ht="20" customHeight="1">
      <c r="A39" s="25" t="n"/>
      <c r="B39" s="6" t="n"/>
      <c r="C39" s="6" t="n"/>
      <c r="D39" s="18">
        <f>IF($C39="","",IFERROR(VLOOKUP($C39,'設備台帳'!$A$5:$T$204,7,FALSE),""))</f>
        <v/>
      </c>
      <c r="E39" s="18">
        <f>IF($C39="","",IFERROR(VLOOKUP($C39,'設備台帳'!$A$5:$T$204,2,FALSE),""))</f>
        <v/>
      </c>
      <c r="F39" s="18">
        <f>IF($C39="","",IFERROR(VLOOKUP($C39,'設備台帳'!$A$5:$T$204,3,FALSE),""))</f>
        <v/>
      </c>
      <c r="G39" s="18">
        <f>IF($C39="","",IFERROR(VLOOKUP($C39,'設備台帳'!$A$5:$T$204,5,FALSE),""))</f>
        <v/>
      </c>
      <c r="H39" s="6" t="n"/>
      <c r="I39" s="6" t="n"/>
      <c r="J39" s="6" t="n"/>
      <c r="K39" s="6" t="n"/>
      <c r="L39" s="6" t="n"/>
      <c r="M39" s="6" t="n"/>
      <c r="N39" s="6" t="n"/>
      <c r="O39" s="6" t="n"/>
      <c r="P39" s="6" t="n"/>
      <c r="Q39" s="6" t="n"/>
      <c r="R39" s="6" t="n"/>
      <c r="S39" s="25" t="n"/>
      <c r="T39" s="6" t="n"/>
      <c r="U39" s="6" t="n"/>
      <c r="V39" s="25" t="n"/>
      <c r="W39" s="6" t="n"/>
      <c r="X39" s="6" t="n"/>
      <c r="Y39" s="6" t="n"/>
    </row>
    <row r="40" ht="20" customHeight="1">
      <c r="A40" s="25" t="n"/>
      <c r="B40" s="6" t="n"/>
      <c r="C40" s="6" t="n"/>
      <c r="D40" s="18">
        <f>IF($C40="","",IFERROR(VLOOKUP($C40,'設備台帳'!$A$5:$T$204,7,FALSE),""))</f>
        <v/>
      </c>
      <c r="E40" s="18">
        <f>IF($C40="","",IFERROR(VLOOKUP($C40,'設備台帳'!$A$5:$T$204,2,FALSE),""))</f>
        <v/>
      </c>
      <c r="F40" s="18">
        <f>IF($C40="","",IFERROR(VLOOKUP($C40,'設備台帳'!$A$5:$T$204,3,FALSE),""))</f>
        <v/>
      </c>
      <c r="G40" s="18">
        <f>IF($C40="","",IFERROR(VLOOKUP($C40,'設備台帳'!$A$5:$T$204,5,FALSE),""))</f>
        <v/>
      </c>
      <c r="H40" s="6" t="n"/>
      <c r="I40" s="6" t="n"/>
      <c r="J40" s="6" t="n"/>
      <c r="K40" s="6" t="n"/>
      <c r="L40" s="6" t="n"/>
      <c r="M40" s="6" t="n"/>
      <c r="N40" s="6" t="n"/>
      <c r="O40" s="6" t="n"/>
      <c r="P40" s="6" t="n"/>
      <c r="Q40" s="6" t="n"/>
      <c r="R40" s="6" t="n"/>
      <c r="S40" s="25" t="n"/>
      <c r="T40" s="6" t="n"/>
      <c r="U40" s="6" t="n"/>
      <c r="V40" s="25" t="n"/>
      <c r="W40" s="6" t="n"/>
      <c r="X40" s="6" t="n"/>
      <c r="Y40" s="6" t="n"/>
    </row>
    <row r="41" ht="20" customHeight="1">
      <c r="A41" s="25" t="n"/>
      <c r="B41" s="6" t="n"/>
      <c r="C41" s="6" t="n"/>
      <c r="D41" s="18">
        <f>IF($C41="","",IFERROR(VLOOKUP($C41,'設備台帳'!$A$5:$T$204,7,FALSE),""))</f>
        <v/>
      </c>
      <c r="E41" s="18">
        <f>IF($C41="","",IFERROR(VLOOKUP($C41,'設備台帳'!$A$5:$T$204,2,FALSE),""))</f>
        <v/>
      </c>
      <c r="F41" s="18">
        <f>IF($C41="","",IFERROR(VLOOKUP($C41,'設備台帳'!$A$5:$T$204,3,FALSE),""))</f>
        <v/>
      </c>
      <c r="G41" s="18">
        <f>IF($C41="","",IFERROR(VLOOKUP($C41,'設備台帳'!$A$5:$T$204,5,FALSE),""))</f>
        <v/>
      </c>
      <c r="H41" s="6" t="n"/>
      <c r="I41" s="6" t="n"/>
      <c r="J41" s="6" t="n"/>
      <c r="K41" s="6" t="n"/>
      <c r="L41" s="6" t="n"/>
      <c r="M41" s="6" t="n"/>
      <c r="N41" s="6" t="n"/>
      <c r="O41" s="6" t="n"/>
      <c r="P41" s="6" t="n"/>
      <c r="Q41" s="6" t="n"/>
      <c r="R41" s="6" t="n"/>
      <c r="S41" s="25" t="n"/>
      <c r="T41" s="6" t="n"/>
      <c r="U41" s="6" t="n"/>
      <c r="V41" s="25" t="n"/>
      <c r="W41" s="6" t="n"/>
      <c r="X41" s="6" t="n"/>
      <c r="Y41" s="6" t="n"/>
    </row>
    <row r="42" ht="20" customHeight="1">
      <c r="A42" s="25" t="n"/>
      <c r="B42" s="6" t="n"/>
      <c r="C42" s="6" t="n"/>
      <c r="D42" s="18">
        <f>IF($C42="","",IFERROR(VLOOKUP($C42,'設備台帳'!$A$5:$T$204,7,FALSE),""))</f>
        <v/>
      </c>
      <c r="E42" s="18">
        <f>IF($C42="","",IFERROR(VLOOKUP($C42,'設備台帳'!$A$5:$T$204,2,FALSE),""))</f>
        <v/>
      </c>
      <c r="F42" s="18">
        <f>IF($C42="","",IFERROR(VLOOKUP($C42,'設備台帳'!$A$5:$T$204,3,FALSE),""))</f>
        <v/>
      </c>
      <c r="G42" s="18">
        <f>IF($C42="","",IFERROR(VLOOKUP($C42,'設備台帳'!$A$5:$T$204,5,FALSE),""))</f>
        <v/>
      </c>
      <c r="H42" s="6" t="n"/>
      <c r="I42" s="6" t="n"/>
      <c r="J42" s="6" t="n"/>
      <c r="K42" s="6" t="n"/>
      <c r="L42" s="6" t="n"/>
      <c r="M42" s="6" t="n"/>
      <c r="N42" s="6" t="n"/>
      <c r="O42" s="6" t="n"/>
      <c r="P42" s="6" t="n"/>
      <c r="Q42" s="6" t="n"/>
      <c r="R42" s="6" t="n"/>
      <c r="S42" s="25" t="n"/>
      <c r="T42" s="6" t="n"/>
      <c r="U42" s="6" t="n"/>
      <c r="V42" s="25" t="n"/>
      <c r="W42" s="6" t="n"/>
      <c r="X42" s="6" t="n"/>
      <c r="Y42" s="6" t="n"/>
    </row>
    <row r="43" ht="20" customHeight="1">
      <c r="A43" s="25" t="n"/>
      <c r="B43" s="6" t="n"/>
      <c r="C43" s="6" t="n"/>
      <c r="D43" s="18">
        <f>IF($C43="","",IFERROR(VLOOKUP($C43,'設備台帳'!$A$5:$T$204,7,FALSE),""))</f>
        <v/>
      </c>
      <c r="E43" s="18">
        <f>IF($C43="","",IFERROR(VLOOKUP($C43,'設備台帳'!$A$5:$T$204,2,FALSE),""))</f>
        <v/>
      </c>
      <c r="F43" s="18">
        <f>IF($C43="","",IFERROR(VLOOKUP($C43,'設備台帳'!$A$5:$T$204,3,FALSE),""))</f>
        <v/>
      </c>
      <c r="G43" s="18">
        <f>IF($C43="","",IFERROR(VLOOKUP($C43,'設備台帳'!$A$5:$T$204,5,FALSE),""))</f>
        <v/>
      </c>
      <c r="H43" s="6" t="n"/>
      <c r="I43" s="6" t="n"/>
      <c r="J43" s="6" t="n"/>
      <c r="K43" s="6" t="n"/>
      <c r="L43" s="6" t="n"/>
      <c r="M43" s="6" t="n"/>
      <c r="N43" s="6" t="n"/>
      <c r="O43" s="6" t="n"/>
      <c r="P43" s="6" t="n"/>
      <c r="Q43" s="6" t="n"/>
      <c r="R43" s="6" t="n"/>
      <c r="S43" s="25" t="n"/>
      <c r="T43" s="6" t="n"/>
      <c r="U43" s="6" t="n"/>
      <c r="V43" s="25" t="n"/>
      <c r="W43" s="6" t="n"/>
      <c r="X43" s="6" t="n"/>
      <c r="Y43" s="6" t="n"/>
    </row>
    <row r="44" ht="20" customHeight="1">
      <c r="A44" s="25" t="n"/>
      <c r="B44" s="6" t="n"/>
      <c r="C44" s="6" t="n"/>
      <c r="D44" s="18">
        <f>IF($C44="","",IFERROR(VLOOKUP($C44,'設備台帳'!$A$5:$T$204,7,FALSE),""))</f>
        <v/>
      </c>
      <c r="E44" s="18">
        <f>IF($C44="","",IFERROR(VLOOKUP($C44,'設備台帳'!$A$5:$T$204,2,FALSE),""))</f>
        <v/>
      </c>
      <c r="F44" s="18">
        <f>IF($C44="","",IFERROR(VLOOKUP($C44,'設備台帳'!$A$5:$T$204,3,FALSE),""))</f>
        <v/>
      </c>
      <c r="G44" s="18">
        <f>IF($C44="","",IFERROR(VLOOKUP($C44,'設備台帳'!$A$5:$T$204,5,FALSE),""))</f>
        <v/>
      </c>
      <c r="H44" s="6" t="n"/>
      <c r="I44" s="6" t="n"/>
      <c r="J44" s="6" t="n"/>
      <c r="K44" s="6" t="n"/>
      <c r="L44" s="6" t="n"/>
      <c r="M44" s="6" t="n"/>
      <c r="N44" s="6" t="n"/>
      <c r="O44" s="6" t="n"/>
      <c r="P44" s="6" t="n"/>
      <c r="Q44" s="6" t="n"/>
      <c r="R44" s="6" t="n"/>
      <c r="S44" s="25" t="n"/>
      <c r="T44" s="6" t="n"/>
      <c r="U44" s="6" t="n"/>
      <c r="V44" s="25" t="n"/>
      <c r="W44" s="6" t="n"/>
      <c r="X44" s="6" t="n"/>
      <c r="Y44" s="6" t="n"/>
    </row>
    <row r="45" ht="20" customHeight="1">
      <c r="A45" s="25" t="n"/>
      <c r="B45" s="6" t="n"/>
      <c r="C45" s="6" t="n"/>
      <c r="D45" s="18">
        <f>IF($C45="","",IFERROR(VLOOKUP($C45,'設備台帳'!$A$5:$T$204,7,FALSE),""))</f>
        <v/>
      </c>
      <c r="E45" s="18">
        <f>IF($C45="","",IFERROR(VLOOKUP($C45,'設備台帳'!$A$5:$T$204,2,FALSE),""))</f>
        <v/>
      </c>
      <c r="F45" s="18">
        <f>IF($C45="","",IFERROR(VLOOKUP($C45,'設備台帳'!$A$5:$T$204,3,FALSE),""))</f>
        <v/>
      </c>
      <c r="G45" s="18">
        <f>IF($C45="","",IFERROR(VLOOKUP($C45,'設備台帳'!$A$5:$T$204,5,FALSE),""))</f>
        <v/>
      </c>
      <c r="H45" s="6" t="n"/>
      <c r="I45" s="6" t="n"/>
      <c r="J45" s="6" t="n"/>
      <c r="K45" s="6" t="n"/>
      <c r="L45" s="6" t="n"/>
      <c r="M45" s="6" t="n"/>
      <c r="N45" s="6" t="n"/>
      <c r="O45" s="6" t="n"/>
      <c r="P45" s="6" t="n"/>
      <c r="Q45" s="6" t="n"/>
      <c r="R45" s="6" t="n"/>
      <c r="S45" s="25" t="n"/>
      <c r="T45" s="6" t="n"/>
      <c r="U45" s="6" t="n"/>
      <c r="V45" s="25" t="n"/>
      <c r="W45" s="6" t="n"/>
      <c r="X45" s="6" t="n"/>
      <c r="Y45" s="6" t="n"/>
    </row>
    <row r="46" ht="20" customHeight="1">
      <c r="A46" s="25" t="n"/>
      <c r="B46" s="6" t="n"/>
      <c r="C46" s="6" t="n"/>
      <c r="D46" s="18">
        <f>IF($C46="","",IFERROR(VLOOKUP($C46,'設備台帳'!$A$5:$T$204,7,FALSE),""))</f>
        <v/>
      </c>
      <c r="E46" s="18">
        <f>IF($C46="","",IFERROR(VLOOKUP($C46,'設備台帳'!$A$5:$T$204,2,FALSE),""))</f>
        <v/>
      </c>
      <c r="F46" s="18">
        <f>IF($C46="","",IFERROR(VLOOKUP($C46,'設備台帳'!$A$5:$T$204,3,FALSE),""))</f>
        <v/>
      </c>
      <c r="G46" s="18">
        <f>IF($C46="","",IFERROR(VLOOKUP($C46,'設備台帳'!$A$5:$T$204,5,FALSE),""))</f>
        <v/>
      </c>
      <c r="H46" s="6" t="n"/>
      <c r="I46" s="6" t="n"/>
      <c r="J46" s="6" t="n"/>
      <c r="K46" s="6" t="n"/>
      <c r="L46" s="6" t="n"/>
      <c r="M46" s="6" t="n"/>
      <c r="N46" s="6" t="n"/>
      <c r="O46" s="6" t="n"/>
      <c r="P46" s="6" t="n"/>
      <c r="Q46" s="6" t="n"/>
      <c r="R46" s="6" t="n"/>
      <c r="S46" s="25" t="n"/>
      <c r="T46" s="6" t="n"/>
      <c r="U46" s="6" t="n"/>
      <c r="V46" s="25" t="n"/>
      <c r="W46" s="6" t="n"/>
      <c r="X46" s="6" t="n"/>
      <c r="Y46" s="6" t="n"/>
    </row>
    <row r="47" ht="20" customHeight="1">
      <c r="A47" s="25" t="n"/>
      <c r="B47" s="6" t="n"/>
      <c r="C47" s="6" t="n"/>
      <c r="D47" s="18">
        <f>IF($C47="","",IFERROR(VLOOKUP($C47,'設備台帳'!$A$5:$T$204,7,FALSE),""))</f>
        <v/>
      </c>
      <c r="E47" s="18">
        <f>IF($C47="","",IFERROR(VLOOKUP($C47,'設備台帳'!$A$5:$T$204,2,FALSE),""))</f>
        <v/>
      </c>
      <c r="F47" s="18">
        <f>IF($C47="","",IFERROR(VLOOKUP($C47,'設備台帳'!$A$5:$T$204,3,FALSE),""))</f>
        <v/>
      </c>
      <c r="G47" s="18">
        <f>IF($C47="","",IFERROR(VLOOKUP($C47,'設備台帳'!$A$5:$T$204,5,FALSE),""))</f>
        <v/>
      </c>
      <c r="H47" s="6" t="n"/>
      <c r="I47" s="6" t="n"/>
      <c r="J47" s="6" t="n"/>
      <c r="K47" s="6" t="n"/>
      <c r="L47" s="6" t="n"/>
      <c r="M47" s="6" t="n"/>
      <c r="N47" s="6" t="n"/>
      <c r="O47" s="6" t="n"/>
      <c r="P47" s="6" t="n"/>
      <c r="Q47" s="6" t="n"/>
      <c r="R47" s="6" t="n"/>
      <c r="S47" s="25" t="n"/>
      <c r="T47" s="6" t="n"/>
      <c r="U47" s="6" t="n"/>
      <c r="V47" s="25" t="n"/>
      <c r="W47" s="6" t="n"/>
      <c r="X47" s="6" t="n"/>
      <c r="Y47" s="6" t="n"/>
    </row>
    <row r="48" ht="20" customHeight="1">
      <c r="A48" s="25" t="n"/>
      <c r="B48" s="6" t="n"/>
      <c r="C48" s="6" t="n"/>
      <c r="D48" s="18">
        <f>IF($C48="","",IFERROR(VLOOKUP($C48,'設備台帳'!$A$5:$T$204,7,FALSE),""))</f>
        <v/>
      </c>
      <c r="E48" s="18">
        <f>IF($C48="","",IFERROR(VLOOKUP($C48,'設備台帳'!$A$5:$T$204,2,FALSE),""))</f>
        <v/>
      </c>
      <c r="F48" s="18">
        <f>IF($C48="","",IFERROR(VLOOKUP($C48,'設備台帳'!$A$5:$T$204,3,FALSE),""))</f>
        <v/>
      </c>
      <c r="G48" s="18">
        <f>IF($C48="","",IFERROR(VLOOKUP($C48,'設備台帳'!$A$5:$T$204,5,FALSE),""))</f>
        <v/>
      </c>
      <c r="H48" s="6" t="n"/>
      <c r="I48" s="6" t="n"/>
      <c r="J48" s="6" t="n"/>
      <c r="K48" s="6" t="n"/>
      <c r="L48" s="6" t="n"/>
      <c r="M48" s="6" t="n"/>
      <c r="N48" s="6" t="n"/>
      <c r="O48" s="6" t="n"/>
      <c r="P48" s="6" t="n"/>
      <c r="Q48" s="6" t="n"/>
      <c r="R48" s="6" t="n"/>
      <c r="S48" s="25" t="n"/>
      <c r="T48" s="6" t="n"/>
      <c r="U48" s="6" t="n"/>
      <c r="V48" s="25" t="n"/>
      <c r="W48" s="6" t="n"/>
      <c r="X48" s="6" t="n"/>
      <c r="Y48" s="6" t="n"/>
    </row>
    <row r="49" ht="20" customHeight="1">
      <c r="A49" s="25" t="n"/>
      <c r="B49" s="6" t="n"/>
      <c r="C49" s="6" t="n"/>
      <c r="D49" s="18">
        <f>IF($C49="","",IFERROR(VLOOKUP($C49,'設備台帳'!$A$5:$T$204,7,FALSE),""))</f>
        <v/>
      </c>
      <c r="E49" s="18">
        <f>IF($C49="","",IFERROR(VLOOKUP($C49,'設備台帳'!$A$5:$T$204,2,FALSE),""))</f>
        <v/>
      </c>
      <c r="F49" s="18">
        <f>IF($C49="","",IFERROR(VLOOKUP($C49,'設備台帳'!$A$5:$T$204,3,FALSE),""))</f>
        <v/>
      </c>
      <c r="G49" s="18">
        <f>IF($C49="","",IFERROR(VLOOKUP($C49,'設備台帳'!$A$5:$T$204,5,FALSE),""))</f>
        <v/>
      </c>
      <c r="H49" s="6" t="n"/>
      <c r="I49" s="6" t="n"/>
      <c r="J49" s="6" t="n"/>
      <c r="K49" s="6" t="n"/>
      <c r="L49" s="6" t="n"/>
      <c r="M49" s="6" t="n"/>
      <c r="N49" s="6" t="n"/>
      <c r="O49" s="6" t="n"/>
      <c r="P49" s="6" t="n"/>
      <c r="Q49" s="6" t="n"/>
      <c r="R49" s="6" t="n"/>
      <c r="S49" s="25" t="n"/>
      <c r="T49" s="6" t="n"/>
      <c r="U49" s="6" t="n"/>
      <c r="V49" s="25" t="n"/>
      <c r="W49" s="6" t="n"/>
      <c r="X49" s="6" t="n"/>
      <c r="Y49" s="6" t="n"/>
    </row>
    <row r="50" ht="20" customHeight="1">
      <c r="A50" s="25" t="n"/>
      <c r="B50" s="6" t="n"/>
      <c r="C50" s="6" t="n"/>
      <c r="D50" s="18">
        <f>IF($C50="","",IFERROR(VLOOKUP($C50,'設備台帳'!$A$5:$T$204,7,FALSE),""))</f>
        <v/>
      </c>
      <c r="E50" s="18">
        <f>IF($C50="","",IFERROR(VLOOKUP($C50,'設備台帳'!$A$5:$T$204,2,FALSE),""))</f>
        <v/>
      </c>
      <c r="F50" s="18">
        <f>IF($C50="","",IFERROR(VLOOKUP($C50,'設備台帳'!$A$5:$T$204,3,FALSE),""))</f>
        <v/>
      </c>
      <c r="G50" s="18">
        <f>IF($C50="","",IFERROR(VLOOKUP($C50,'設備台帳'!$A$5:$T$204,5,FALSE),""))</f>
        <v/>
      </c>
      <c r="H50" s="6" t="n"/>
      <c r="I50" s="6" t="n"/>
      <c r="J50" s="6" t="n"/>
      <c r="K50" s="6" t="n"/>
      <c r="L50" s="6" t="n"/>
      <c r="M50" s="6" t="n"/>
      <c r="N50" s="6" t="n"/>
      <c r="O50" s="6" t="n"/>
      <c r="P50" s="6" t="n"/>
      <c r="Q50" s="6" t="n"/>
      <c r="R50" s="6" t="n"/>
      <c r="S50" s="25" t="n"/>
      <c r="T50" s="6" t="n"/>
      <c r="U50" s="6" t="n"/>
      <c r="V50" s="25" t="n"/>
      <c r="W50" s="6" t="n"/>
      <c r="X50" s="6" t="n"/>
      <c r="Y50" s="6" t="n"/>
    </row>
    <row r="51" ht="20" customHeight="1">
      <c r="A51" s="25" t="n"/>
      <c r="B51" s="6" t="n"/>
      <c r="C51" s="6" t="n"/>
      <c r="D51" s="18">
        <f>IF($C51="","",IFERROR(VLOOKUP($C51,'設備台帳'!$A$5:$T$204,7,FALSE),""))</f>
        <v/>
      </c>
      <c r="E51" s="18">
        <f>IF($C51="","",IFERROR(VLOOKUP($C51,'設備台帳'!$A$5:$T$204,2,FALSE),""))</f>
        <v/>
      </c>
      <c r="F51" s="18">
        <f>IF($C51="","",IFERROR(VLOOKUP($C51,'設備台帳'!$A$5:$T$204,3,FALSE),""))</f>
        <v/>
      </c>
      <c r="G51" s="18">
        <f>IF($C51="","",IFERROR(VLOOKUP($C51,'設備台帳'!$A$5:$T$204,5,FALSE),""))</f>
        <v/>
      </c>
      <c r="H51" s="6" t="n"/>
      <c r="I51" s="6" t="n"/>
      <c r="J51" s="6" t="n"/>
      <c r="K51" s="6" t="n"/>
      <c r="L51" s="6" t="n"/>
      <c r="M51" s="6" t="n"/>
      <c r="N51" s="6" t="n"/>
      <c r="O51" s="6" t="n"/>
      <c r="P51" s="6" t="n"/>
      <c r="Q51" s="6" t="n"/>
      <c r="R51" s="6" t="n"/>
      <c r="S51" s="25" t="n"/>
      <c r="T51" s="6" t="n"/>
      <c r="U51" s="6" t="n"/>
      <c r="V51" s="25" t="n"/>
      <c r="W51" s="6" t="n"/>
      <c r="X51" s="6" t="n"/>
      <c r="Y51" s="6" t="n"/>
    </row>
    <row r="52" ht="20" customHeight="1">
      <c r="A52" s="25" t="n"/>
      <c r="B52" s="6" t="n"/>
      <c r="C52" s="6" t="n"/>
      <c r="D52" s="18">
        <f>IF($C52="","",IFERROR(VLOOKUP($C52,'設備台帳'!$A$5:$T$204,7,FALSE),""))</f>
        <v/>
      </c>
      <c r="E52" s="18">
        <f>IF($C52="","",IFERROR(VLOOKUP($C52,'設備台帳'!$A$5:$T$204,2,FALSE),""))</f>
        <v/>
      </c>
      <c r="F52" s="18">
        <f>IF($C52="","",IFERROR(VLOOKUP($C52,'設備台帳'!$A$5:$T$204,3,FALSE),""))</f>
        <v/>
      </c>
      <c r="G52" s="18">
        <f>IF($C52="","",IFERROR(VLOOKUP($C52,'設備台帳'!$A$5:$T$204,5,FALSE),""))</f>
        <v/>
      </c>
      <c r="H52" s="6" t="n"/>
      <c r="I52" s="6" t="n"/>
      <c r="J52" s="6" t="n"/>
      <c r="K52" s="6" t="n"/>
      <c r="L52" s="6" t="n"/>
      <c r="M52" s="6" t="n"/>
      <c r="N52" s="6" t="n"/>
      <c r="O52" s="6" t="n"/>
      <c r="P52" s="6" t="n"/>
      <c r="Q52" s="6" t="n"/>
      <c r="R52" s="6" t="n"/>
      <c r="S52" s="25" t="n"/>
      <c r="T52" s="6" t="n"/>
      <c r="U52" s="6" t="n"/>
      <c r="V52" s="25" t="n"/>
      <c r="W52" s="6" t="n"/>
      <c r="X52" s="6" t="n"/>
      <c r="Y52" s="6" t="n"/>
    </row>
    <row r="53" ht="20" customHeight="1">
      <c r="A53" s="25" t="n"/>
      <c r="B53" s="6" t="n"/>
      <c r="C53" s="6" t="n"/>
      <c r="D53" s="18">
        <f>IF($C53="","",IFERROR(VLOOKUP($C53,'設備台帳'!$A$5:$T$204,7,FALSE),""))</f>
        <v/>
      </c>
      <c r="E53" s="18">
        <f>IF($C53="","",IFERROR(VLOOKUP($C53,'設備台帳'!$A$5:$T$204,2,FALSE),""))</f>
        <v/>
      </c>
      <c r="F53" s="18">
        <f>IF($C53="","",IFERROR(VLOOKUP($C53,'設備台帳'!$A$5:$T$204,3,FALSE),""))</f>
        <v/>
      </c>
      <c r="G53" s="18">
        <f>IF($C53="","",IFERROR(VLOOKUP($C53,'設備台帳'!$A$5:$T$204,5,FALSE),""))</f>
        <v/>
      </c>
      <c r="H53" s="6" t="n"/>
      <c r="I53" s="6" t="n"/>
      <c r="J53" s="6" t="n"/>
      <c r="K53" s="6" t="n"/>
      <c r="L53" s="6" t="n"/>
      <c r="M53" s="6" t="n"/>
      <c r="N53" s="6" t="n"/>
      <c r="O53" s="6" t="n"/>
      <c r="P53" s="6" t="n"/>
      <c r="Q53" s="6" t="n"/>
      <c r="R53" s="6" t="n"/>
      <c r="S53" s="25" t="n"/>
      <c r="T53" s="6" t="n"/>
      <c r="U53" s="6" t="n"/>
      <c r="V53" s="25" t="n"/>
      <c r="W53" s="6" t="n"/>
      <c r="X53" s="6" t="n"/>
      <c r="Y53" s="6" t="n"/>
    </row>
    <row r="54" ht="20" customHeight="1">
      <c r="A54" s="25" t="n"/>
      <c r="B54" s="6" t="n"/>
      <c r="C54" s="6" t="n"/>
      <c r="D54" s="18">
        <f>IF($C54="","",IFERROR(VLOOKUP($C54,'設備台帳'!$A$5:$T$204,7,FALSE),""))</f>
        <v/>
      </c>
      <c r="E54" s="18">
        <f>IF($C54="","",IFERROR(VLOOKUP($C54,'設備台帳'!$A$5:$T$204,2,FALSE),""))</f>
        <v/>
      </c>
      <c r="F54" s="18">
        <f>IF($C54="","",IFERROR(VLOOKUP($C54,'設備台帳'!$A$5:$T$204,3,FALSE),""))</f>
        <v/>
      </c>
      <c r="G54" s="18">
        <f>IF($C54="","",IFERROR(VLOOKUP($C54,'設備台帳'!$A$5:$T$204,5,FALSE),""))</f>
        <v/>
      </c>
      <c r="H54" s="6" t="n"/>
      <c r="I54" s="6" t="n"/>
      <c r="J54" s="6" t="n"/>
      <c r="K54" s="6" t="n"/>
      <c r="L54" s="6" t="n"/>
      <c r="M54" s="6" t="n"/>
      <c r="N54" s="6" t="n"/>
      <c r="O54" s="6" t="n"/>
      <c r="P54" s="6" t="n"/>
      <c r="Q54" s="6" t="n"/>
      <c r="R54" s="6" t="n"/>
      <c r="S54" s="25" t="n"/>
      <c r="T54" s="6" t="n"/>
      <c r="U54" s="6" t="n"/>
      <c r="V54" s="25" t="n"/>
      <c r="W54" s="6" t="n"/>
      <c r="X54" s="6" t="n"/>
      <c r="Y54" s="6" t="n"/>
    </row>
    <row r="55" ht="20" customHeight="1">
      <c r="A55" s="25" t="n"/>
      <c r="B55" s="6" t="n"/>
      <c r="C55" s="6" t="n"/>
      <c r="D55" s="18">
        <f>IF($C55="","",IFERROR(VLOOKUP($C55,'設備台帳'!$A$5:$T$204,7,FALSE),""))</f>
        <v/>
      </c>
      <c r="E55" s="18">
        <f>IF($C55="","",IFERROR(VLOOKUP($C55,'設備台帳'!$A$5:$T$204,2,FALSE),""))</f>
        <v/>
      </c>
      <c r="F55" s="18">
        <f>IF($C55="","",IFERROR(VLOOKUP($C55,'設備台帳'!$A$5:$T$204,3,FALSE),""))</f>
        <v/>
      </c>
      <c r="G55" s="18">
        <f>IF($C55="","",IFERROR(VLOOKUP($C55,'設備台帳'!$A$5:$T$204,5,FALSE),""))</f>
        <v/>
      </c>
      <c r="H55" s="6" t="n"/>
      <c r="I55" s="6" t="n"/>
      <c r="J55" s="6" t="n"/>
      <c r="K55" s="6" t="n"/>
      <c r="L55" s="6" t="n"/>
      <c r="M55" s="6" t="n"/>
      <c r="N55" s="6" t="n"/>
      <c r="O55" s="6" t="n"/>
      <c r="P55" s="6" t="n"/>
      <c r="Q55" s="6" t="n"/>
      <c r="R55" s="6" t="n"/>
      <c r="S55" s="25" t="n"/>
      <c r="T55" s="6" t="n"/>
      <c r="U55" s="6" t="n"/>
      <c r="V55" s="25" t="n"/>
      <c r="W55" s="6" t="n"/>
      <c r="X55" s="6" t="n"/>
      <c r="Y55" s="6" t="n"/>
    </row>
    <row r="56" ht="20" customHeight="1">
      <c r="A56" s="25" t="n"/>
      <c r="B56" s="6" t="n"/>
      <c r="C56" s="6" t="n"/>
      <c r="D56" s="18">
        <f>IF($C56="","",IFERROR(VLOOKUP($C56,'設備台帳'!$A$5:$T$204,7,FALSE),""))</f>
        <v/>
      </c>
      <c r="E56" s="18">
        <f>IF($C56="","",IFERROR(VLOOKUP($C56,'設備台帳'!$A$5:$T$204,2,FALSE),""))</f>
        <v/>
      </c>
      <c r="F56" s="18">
        <f>IF($C56="","",IFERROR(VLOOKUP($C56,'設備台帳'!$A$5:$T$204,3,FALSE),""))</f>
        <v/>
      </c>
      <c r="G56" s="18">
        <f>IF($C56="","",IFERROR(VLOOKUP($C56,'設備台帳'!$A$5:$T$204,5,FALSE),""))</f>
        <v/>
      </c>
      <c r="H56" s="6" t="n"/>
      <c r="I56" s="6" t="n"/>
      <c r="J56" s="6" t="n"/>
      <c r="K56" s="6" t="n"/>
      <c r="L56" s="6" t="n"/>
      <c r="M56" s="6" t="n"/>
      <c r="N56" s="6" t="n"/>
      <c r="O56" s="6" t="n"/>
      <c r="P56" s="6" t="n"/>
      <c r="Q56" s="6" t="n"/>
      <c r="R56" s="6" t="n"/>
      <c r="S56" s="25" t="n"/>
      <c r="T56" s="6" t="n"/>
      <c r="U56" s="6" t="n"/>
      <c r="V56" s="25" t="n"/>
      <c r="W56" s="6" t="n"/>
      <c r="X56" s="6" t="n"/>
      <c r="Y56" s="6" t="n"/>
    </row>
    <row r="57" ht="20" customHeight="1">
      <c r="A57" s="25" t="n"/>
      <c r="B57" s="6" t="n"/>
      <c r="C57" s="6" t="n"/>
      <c r="D57" s="18">
        <f>IF($C57="","",IFERROR(VLOOKUP($C57,'設備台帳'!$A$5:$T$204,7,FALSE),""))</f>
        <v/>
      </c>
      <c r="E57" s="18">
        <f>IF($C57="","",IFERROR(VLOOKUP($C57,'設備台帳'!$A$5:$T$204,2,FALSE),""))</f>
        <v/>
      </c>
      <c r="F57" s="18">
        <f>IF($C57="","",IFERROR(VLOOKUP($C57,'設備台帳'!$A$5:$T$204,3,FALSE),""))</f>
        <v/>
      </c>
      <c r="G57" s="18">
        <f>IF($C57="","",IFERROR(VLOOKUP($C57,'設備台帳'!$A$5:$T$204,5,FALSE),""))</f>
        <v/>
      </c>
      <c r="H57" s="6" t="n"/>
      <c r="I57" s="6" t="n"/>
      <c r="J57" s="6" t="n"/>
      <c r="K57" s="6" t="n"/>
      <c r="L57" s="6" t="n"/>
      <c r="M57" s="6" t="n"/>
      <c r="N57" s="6" t="n"/>
      <c r="O57" s="6" t="n"/>
      <c r="P57" s="6" t="n"/>
      <c r="Q57" s="6" t="n"/>
      <c r="R57" s="6" t="n"/>
      <c r="S57" s="25" t="n"/>
      <c r="T57" s="6" t="n"/>
      <c r="U57" s="6" t="n"/>
      <c r="V57" s="25" t="n"/>
      <c r="W57" s="6" t="n"/>
      <c r="X57" s="6" t="n"/>
      <c r="Y57" s="6" t="n"/>
    </row>
    <row r="58" ht="20" customHeight="1">
      <c r="A58" s="25" t="n"/>
      <c r="B58" s="6" t="n"/>
      <c r="C58" s="6" t="n"/>
      <c r="D58" s="18">
        <f>IF($C58="","",IFERROR(VLOOKUP($C58,'設備台帳'!$A$5:$T$204,7,FALSE),""))</f>
        <v/>
      </c>
      <c r="E58" s="18">
        <f>IF($C58="","",IFERROR(VLOOKUP($C58,'設備台帳'!$A$5:$T$204,2,FALSE),""))</f>
        <v/>
      </c>
      <c r="F58" s="18">
        <f>IF($C58="","",IFERROR(VLOOKUP($C58,'設備台帳'!$A$5:$T$204,3,FALSE),""))</f>
        <v/>
      </c>
      <c r="G58" s="18">
        <f>IF($C58="","",IFERROR(VLOOKUP($C58,'設備台帳'!$A$5:$T$204,5,FALSE),""))</f>
        <v/>
      </c>
      <c r="H58" s="6" t="n"/>
      <c r="I58" s="6" t="n"/>
      <c r="J58" s="6" t="n"/>
      <c r="K58" s="6" t="n"/>
      <c r="L58" s="6" t="n"/>
      <c r="M58" s="6" t="n"/>
      <c r="N58" s="6" t="n"/>
      <c r="O58" s="6" t="n"/>
      <c r="P58" s="6" t="n"/>
      <c r="Q58" s="6" t="n"/>
      <c r="R58" s="6" t="n"/>
      <c r="S58" s="25" t="n"/>
      <c r="T58" s="6" t="n"/>
      <c r="U58" s="6" t="n"/>
      <c r="V58" s="25" t="n"/>
      <c r="W58" s="6" t="n"/>
      <c r="X58" s="6" t="n"/>
      <c r="Y58" s="6" t="n"/>
    </row>
    <row r="59" ht="20" customHeight="1">
      <c r="A59" s="25" t="n"/>
      <c r="B59" s="6" t="n"/>
      <c r="C59" s="6" t="n"/>
      <c r="D59" s="18">
        <f>IF($C59="","",IFERROR(VLOOKUP($C59,'設備台帳'!$A$5:$T$204,7,FALSE),""))</f>
        <v/>
      </c>
      <c r="E59" s="18">
        <f>IF($C59="","",IFERROR(VLOOKUP($C59,'設備台帳'!$A$5:$T$204,2,FALSE),""))</f>
        <v/>
      </c>
      <c r="F59" s="18">
        <f>IF($C59="","",IFERROR(VLOOKUP($C59,'設備台帳'!$A$5:$T$204,3,FALSE),""))</f>
        <v/>
      </c>
      <c r="G59" s="18">
        <f>IF($C59="","",IFERROR(VLOOKUP($C59,'設備台帳'!$A$5:$T$204,5,FALSE),""))</f>
        <v/>
      </c>
      <c r="H59" s="6" t="n"/>
      <c r="I59" s="6" t="n"/>
      <c r="J59" s="6" t="n"/>
      <c r="K59" s="6" t="n"/>
      <c r="L59" s="6" t="n"/>
      <c r="M59" s="6" t="n"/>
      <c r="N59" s="6" t="n"/>
      <c r="O59" s="6" t="n"/>
      <c r="P59" s="6" t="n"/>
      <c r="Q59" s="6" t="n"/>
      <c r="R59" s="6" t="n"/>
      <c r="S59" s="25" t="n"/>
      <c r="T59" s="6" t="n"/>
      <c r="U59" s="6" t="n"/>
      <c r="V59" s="25" t="n"/>
      <c r="W59" s="6" t="n"/>
      <c r="X59" s="6" t="n"/>
      <c r="Y59" s="6" t="n"/>
    </row>
    <row r="60" ht="20" customHeight="1">
      <c r="A60" s="25" t="n"/>
      <c r="B60" s="6" t="n"/>
      <c r="C60" s="6" t="n"/>
      <c r="D60" s="18">
        <f>IF($C60="","",IFERROR(VLOOKUP($C60,'設備台帳'!$A$5:$T$204,7,FALSE),""))</f>
        <v/>
      </c>
      <c r="E60" s="18">
        <f>IF($C60="","",IFERROR(VLOOKUP($C60,'設備台帳'!$A$5:$T$204,2,FALSE),""))</f>
        <v/>
      </c>
      <c r="F60" s="18">
        <f>IF($C60="","",IFERROR(VLOOKUP($C60,'設備台帳'!$A$5:$T$204,3,FALSE),""))</f>
        <v/>
      </c>
      <c r="G60" s="18">
        <f>IF($C60="","",IFERROR(VLOOKUP($C60,'設備台帳'!$A$5:$T$204,5,FALSE),""))</f>
        <v/>
      </c>
      <c r="H60" s="6" t="n"/>
      <c r="I60" s="6" t="n"/>
      <c r="J60" s="6" t="n"/>
      <c r="K60" s="6" t="n"/>
      <c r="L60" s="6" t="n"/>
      <c r="M60" s="6" t="n"/>
      <c r="N60" s="6" t="n"/>
      <c r="O60" s="6" t="n"/>
      <c r="P60" s="6" t="n"/>
      <c r="Q60" s="6" t="n"/>
      <c r="R60" s="6" t="n"/>
      <c r="S60" s="25" t="n"/>
      <c r="T60" s="6" t="n"/>
      <c r="U60" s="6" t="n"/>
      <c r="V60" s="25" t="n"/>
      <c r="W60" s="6" t="n"/>
      <c r="X60" s="6" t="n"/>
      <c r="Y60" s="6" t="n"/>
    </row>
    <row r="61" ht="20" customHeight="1">
      <c r="A61" s="25" t="n"/>
      <c r="B61" s="6" t="n"/>
      <c r="C61" s="6" t="n"/>
      <c r="D61" s="18">
        <f>IF($C61="","",IFERROR(VLOOKUP($C61,'設備台帳'!$A$5:$T$204,7,FALSE),""))</f>
        <v/>
      </c>
      <c r="E61" s="18">
        <f>IF($C61="","",IFERROR(VLOOKUP($C61,'設備台帳'!$A$5:$T$204,2,FALSE),""))</f>
        <v/>
      </c>
      <c r="F61" s="18">
        <f>IF($C61="","",IFERROR(VLOOKUP($C61,'設備台帳'!$A$5:$T$204,3,FALSE),""))</f>
        <v/>
      </c>
      <c r="G61" s="18">
        <f>IF($C61="","",IFERROR(VLOOKUP($C61,'設備台帳'!$A$5:$T$204,5,FALSE),""))</f>
        <v/>
      </c>
      <c r="H61" s="6" t="n"/>
      <c r="I61" s="6" t="n"/>
      <c r="J61" s="6" t="n"/>
      <c r="K61" s="6" t="n"/>
      <c r="L61" s="6" t="n"/>
      <c r="M61" s="6" t="n"/>
      <c r="N61" s="6" t="n"/>
      <c r="O61" s="6" t="n"/>
      <c r="P61" s="6" t="n"/>
      <c r="Q61" s="6" t="n"/>
      <c r="R61" s="6" t="n"/>
      <c r="S61" s="25" t="n"/>
      <c r="T61" s="6" t="n"/>
      <c r="U61" s="6" t="n"/>
      <c r="V61" s="25" t="n"/>
      <c r="W61" s="6" t="n"/>
      <c r="X61" s="6" t="n"/>
      <c r="Y61" s="6" t="n"/>
    </row>
    <row r="62" ht="20" customHeight="1">
      <c r="A62" s="25" t="n"/>
      <c r="B62" s="6" t="n"/>
      <c r="C62" s="6" t="n"/>
      <c r="D62" s="18">
        <f>IF($C62="","",IFERROR(VLOOKUP($C62,'設備台帳'!$A$5:$T$204,7,FALSE),""))</f>
        <v/>
      </c>
      <c r="E62" s="18">
        <f>IF($C62="","",IFERROR(VLOOKUP($C62,'設備台帳'!$A$5:$T$204,2,FALSE),""))</f>
        <v/>
      </c>
      <c r="F62" s="18">
        <f>IF($C62="","",IFERROR(VLOOKUP($C62,'設備台帳'!$A$5:$T$204,3,FALSE),""))</f>
        <v/>
      </c>
      <c r="G62" s="18">
        <f>IF($C62="","",IFERROR(VLOOKUP($C62,'設備台帳'!$A$5:$T$204,5,FALSE),""))</f>
        <v/>
      </c>
      <c r="H62" s="6" t="n"/>
      <c r="I62" s="6" t="n"/>
      <c r="J62" s="6" t="n"/>
      <c r="K62" s="6" t="n"/>
      <c r="L62" s="6" t="n"/>
      <c r="M62" s="6" t="n"/>
      <c r="N62" s="6" t="n"/>
      <c r="O62" s="6" t="n"/>
      <c r="P62" s="6" t="n"/>
      <c r="Q62" s="6" t="n"/>
      <c r="R62" s="6" t="n"/>
      <c r="S62" s="25" t="n"/>
      <c r="T62" s="6" t="n"/>
      <c r="U62" s="6" t="n"/>
      <c r="V62" s="25" t="n"/>
      <c r="W62" s="6" t="n"/>
      <c r="X62" s="6" t="n"/>
      <c r="Y62" s="6" t="n"/>
    </row>
    <row r="63" ht="20" customHeight="1">
      <c r="A63" s="25" t="n"/>
      <c r="B63" s="6" t="n"/>
      <c r="C63" s="6" t="n"/>
      <c r="D63" s="18">
        <f>IF($C63="","",IFERROR(VLOOKUP($C63,'設備台帳'!$A$5:$T$204,7,FALSE),""))</f>
        <v/>
      </c>
      <c r="E63" s="18">
        <f>IF($C63="","",IFERROR(VLOOKUP($C63,'設備台帳'!$A$5:$T$204,2,FALSE),""))</f>
        <v/>
      </c>
      <c r="F63" s="18">
        <f>IF($C63="","",IFERROR(VLOOKUP($C63,'設備台帳'!$A$5:$T$204,3,FALSE),""))</f>
        <v/>
      </c>
      <c r="G63" s="18">
        <f>IF($C63="","",IFERROR(VLOOKUP($C63,'設備台帳'!$A$5:$T$204,5,FALSE),""))</f>
        <v/>
      </c>
      <c r="H63" s="6" t="n"/>
      <c r="I63" s="6" t="n"/>
      <c r="J63" s="6" t="n"/>
      <c r="K63" s="6" t="n"/>
      <c r="L63" s="6" t="n"/>
      <c r="M63" s="6" t="n"/>
      <c r="N63" s="6" t="n"/>
      <c r="O63" s="6" t="n"/>
      <c r="P63" s="6" t="n"/>
      <c r="Q63" s="6" t="n"/>
      <c r="R63" s="6" t="n"/>
      <c r="S63" s="25" t="n"/>
      <c r="T63" s="6" t="n"/>
      <c r="U63" s="6" t="n"/>
      <c r="V63" s="25" t="n"/>
      <c r="W63" s="6" t="n"/>
      <c r="X63" s="6" t="n"/>
      <c r="Y63" s="6" t="n"/>
    </row>
    <row r="64" ht="20" customHeight="1">
      <c r="A64" s="25" t="n"/>
      <c r="B64" s="6" t="n"/>
      <c r="C64" s="6" t="n"/>
      <c r="D64" s="18">
        <f>IF($C64="","",IFERROR(VLOOKUP($C64,'設備台帳'!$A$5:$T$204,7,FALSE),""))</f>
        <v/>
      </c>
      <c r="E64" s="18">
        <f>IF($C64="","",IFERROR(VLOOKUP($C64,'設備台帳'!$A$5:$T$204,2,FALSE),""))</f>
        <v/>
      </c>
      <c r="F64" s="18">
        <f>IF($C64="","",IFERROR(VLOOKUP($C64,'設備台帳'!$A$5:$T$204,3,FALSE),""))</f>
        <v/>
      </c>
      <c r="G64" s="18">
        <f>IF($C64="","",IFERROR(VLOOKUP($C64,'設備台帳'!$A$5:$T$204,5,FALSE),""))</f>
        <v/>
      </c>
      <c r="H64" s="6" t="n"/>
      <c r="I64" s="6" t="n"/>
      <c r="J64" s="6" t="n"/>
      <c r="K64" s="6" t="n"/>
      <c r="L64" s="6" t="n"/>
      <c r="M64" s="6" t="n"/>
      <c r="N64" s="6" t="n"/>
      <c r="O64" s="6" t="n"/>
      <c r="P64" s="6" t="n"/>
      <c r="Q64" s="6" t="n"/>
      <c r="R64" s="6" t="n"/>
      <c r="S64" s="25" t="n"/>
      <c r="T64" s="6" t="n"/>
      <c r="U64" s="6" t="n"/>
      <c r="V64" s="25" t="n"/>
      <c r="W64" s="6" t="n"/>
      <c r="X64" s="6" t="n"/>
      <c r="Y64" s="6" t="n"/>
    </row>
    <row r="65" ht="20" customHeight="1">
      <c r="A65" s="25" t="n"/>
      <c r="B65" s="6" t="n"/>
      <c r="C65" s="6" t="n"/>
      <c r="D65" s="18">
        <f>IF($C65="","",IFERROR(VLOOKUP($C65,'設備台帳'!$A$5:$T$204,7,FALSE),""))</f>
        <v/>
      </c>
      <c r="E65" s="18">
        <f>IF($C65="","",IFERROR(VLOOKUP($C65,'設備台帳'!$A$5:$T$204,2,FALSE),""))</f>
        <v/>
      </c>
      <c r="F65" s="18">
        <f>IF($C65="","",IFERROR(VLOOKUP($C65,'設備台帳'!$A$5:$T$204,3,FALSE),""))</f>
        <v/>
      </c>
      <c r="G65" s="18">
        <f>IF($C65="","",IFERROR(VLOOKUP($C65,'設備台帳'!$A$5:$T$204,5,FALSE),""))</f>
        <v/>
      </c>
      <c r="H65" s="6" t="n"/>
      <c r="I65" s="6" t="n"/>
      <c r="J65" s="6" t="n"/>
      <c r="K65" s="6" t="n"/>
      <c r="L65" s="6" t="n"/>
      <c r="M65" s="6" t="n"/>
      <c r="N65" s="6" t="n"/>
      <c r="O65" s="6" t="n"/>
      <c r="P65" s="6" t="n"/>
      <c r="Q65" s="6" t="n"/>
      <c r="R65" s="6" t="n"/>
      <c r="S65" s="25" t="n"/>
      <c r="T65" s="6" t="n"/>
      <c r="U65" s="6" t="n"/>
      <c r="V65" s="25" t="n"/>
      <c r="W65" s="6" t="n"/>
      <c r="X65" s="6" t="n"/>
      <c r="Y65" s="6" t="n"/>
    </row>
    <row r="66" ht="20" customHeight="1">
      <c r="A66" s="25" t="n"/>
      <c r="B66" s="6" t="n"/>
      <c r="C66" s="6" t="n"/>
      <c r="D66" s="18">
        <f>IF($C66="","",IFERROR(VLOOKUP($C66,'設備台帳'!$A$5:$T$204,7,FALSE),""))</f>
        <v/>
      </c>
      <c r="E66" s="18">
        <f>IF($C66="","",IFERROR(VLOOKUP($C66,'設備台帳'!$A$5:$T$204,2,FALSE),""))</f>
        <v/>
      </c>
      <c r="F66" s="18">
        <f>IF($C66="","",IFERROR(VLOOKUP($C66,'設備台帳'!$A$5:$T$204,3,FALSE),""))</f>
        <v/>
      </c>
      <c r="G66" s="18">
        <f>IF($C66="","",IFERROR(VLOOKUP($C66,'設備台帳'!$A$5:$T$204,5,FALSE),""))</f>
        <v/>
      </c>
      <c r="H66" s="6" t="n"/>
      <c r="I66" s="6" t="n"/>
      <c r="J66" s="6" t="n"/>
      <c r="K66" s="6" t="n"/>
      <c r="L66" s="6" t="n"/>
      <c r="M66" s="6" t="n"/>
      <c r="N66" s="6" t="n"/>
      <c r="O66" s="6" t="n"/>
      <c r="P66" s="6" t="n"/>
      <c r="Q66" s="6" t="n"/>
      <c r="R66" s="6" t="n"/>
      <c r="S66" s="25" t="n"/>
      <c r="T66" s="6" t="n"/>
      <c r="U66" s="6" t="n"/>
      <c r="V66" s="25" t="n"/>
      <c r="W66" s="6" t="n"/>
      <c r="X66" s="6" t="n"/>
      <c r="Y66" s="6" t="n"/>
    </row>
    <row r="67" ht="20" customHeight="1">
      <c r="A67" s="25" t="n"/>
      <c r="B67" s="6" t="n"/>
      <c r="C67" s="6" t="n"/>
      <c r="D67" s="18">
        <f>IF($C67="","",IFERROR(VLOOKUP($C67,'設備台帳'!$A$5:$T$204,7,FALSE),""))</f>
        <v/>
      </c>
      <c r="E67" s="18">
        <f>IF($C67="","",IFERROR(VLOOKUP($C67,'設備台帳'!$A$5:$T$204,2,FALSE),""))</f>
        <v/>
      </c>
      <c r="F67" s="18">
        <f>IF($C67="","",IFERROR(VLOOKUP($C67,'設備台帳'!$A$5:$T$204,3,FALSE),""))</f>
        <v/>
      </c>
      <c r="G67" s="18">
        <f>IF($C67="","",IFERROR(VLOOKUP($C67,'設備台帳'!$A$5:$T$204,5,FALSE),""))</f>
        <v/>
      </c>
      <c r="H67" s="6" t="n"/>
      <c r="I67" s="6" t="n"/>
      <c r="J67" s="6" t="n"/>
      <c r="K67" s="6" t="n"/>
      <c r="L67" s="6" t="n"/>
      <c r="M67" s="6" t="n"/>
      <c r="N67" s="6" t="n"/>
      <c r="O67" s="6" t="n"/>
      <c r="P67" s="6" t="n"/>
      <c r="Q67" s="6" t="n"/>
      <c r="R67" s="6" t="n"/>
      <c r="S67" s="25" t="n"/>
      <c r="T67" s="6" t="n"/>
      <c r="U67" s="6" t="n"/>
      <c r="V67" s="25" t="n"/>
      <c r="W67" s="6" t="n"/>
      <c r="X67" s="6" t="n"/>
      <c r="Y67" s="6" t="n"/>
    </row>
    <row r="68" ht="20" customHeight="1">
      <c r="A68" s="25" t="n"/>
      <c r="B68" s="6" t="n"/>
      <c r="C68" s="6" t="n"/>
      <c r="D68" s="18">
        <f>IF($C68="","",IFERROR(VLOOKUP($C68,'設備台帳'!$A$5:$T$204,7,FALSE),""))</f>
        <v/>
      </c>
      <c r="E68" s="18">
        <f>IF($C68="","",IFERROR(VLOOKUP($C68,'設備台帳'!$A$5:$T$204,2,FALSE),""))</f>
        <v/>
      </c>
      <c r="F68" s="18">
        <f>IF($C68="","",IFERROR(VLOOKUP($C68,'設備台帳'!$A$5:$T$204,3,FALSE),""))</f>
        <v/>
      </c>
      <c r="G68" s="18">
        <f>IF($C68="","",IFERROR(VLOOKUP($C68,'設備台帳'!$A$5:$T$204,5,FALSE),""))</f>
        <v/>
      </c>
      <c r="H68" s="6" t="n"/>
      <c r="I68" s="6" t="n"/>
      <c r="J68" s="6" t="n"/>
      <c r="K68" s="6" t="n"/>
      <c r="L68" s="6" t="n"/>
      <c r="M68" s="6" t="n"/>
      <c r="N68" s="6" t="n"/>
      <c r="O68" s="6" t="n"/>
      <c r="P68" s="6" t="n"/>
      <c r="Q68" s="6" t="n"/>
      <c r="R68" s="6" t="n"/>
      <c r="S68" s="25" t="n"/>
      <c r="T68" s="6" t="n"/>
      <c r="U68" s="6" t="n"/>
      <c r="V68" s="25" t="n"/>
      <c r="W68" s="6" t="n"/>
      <c r="X68" s="6" t="n"/>
      <c r="Y68" s="6" t="n"/>
    </row>
    <row r="69" ht="20" customHeight="1">
      <c r="A69" s="25" t="n"/>
      <c r="B69" s="6" t="n"/>
      <c r="C69" s="6" t="n"/>
      <c r="D69" s="18">
        <f>IF($C69="","",IFERROR(VLOOKUP($C69,'設備台帳'!$A$5:$T$204,7,FALSE),""))</f>
        <v/>
      </c>
      <c r="E69" s="18">
        <f>IF($C69="","",IFERROR(VLOOKUP($C69,'設備台帳'!$A$5:$T$204,2,FALSE),""))</f>
        <v/>
      </c>
      <c r="F69" s="18">
        <f>IF($C69="","",IFERROR(VLOOKUP($C69,'設備台帳'!$A$5:$T$204,3,FALSE),""))</f>
        <v/>
      </c>
      <c r="G69" s="18">
        <f>IF($C69="","",IFERROR(VLOOKUP($C69,'設備台帳'!$A$5:$T$204,5,FALSE),""))</f>
        <v/>
      </c>
      <c r="H69" s="6" t="n"/>
      <c r="I69" s="6" t="n"/>
      <c r="J69" s="6" t="n"/>
      <c r="K69" s="6" t="n"/>
      <c r="L69" s="6" t="n"/>
      <c r="M69" s="6" t="n"/>
      <c r="N69" s="6" t="n"/>
      <c r="O69" s="6" t="n"/>
      <c r="P69" s="6" t="n"/>
      <c r="Q69" s="6" t="n"/>
      <c r="R69" s="6" t="n"/>
      <c r="S69" s="25" t="n"/>
      <c r="T69" s="6" t="n"/>
      <c r="U69" s="6" t="n"/>
      <c r="V69" s="25" t="n"/>
      <c r="W69" s="6" t="n"/>
      <c r="X69" s="6" t="n"/>
      <c r="Y69" s="6" t="n"/>
    </row>
    <row r="70" ht="20" customHeight="1">
      <c r="A70" s="25" t="n"/>
      <c r="B70" s="6" t="n"/>
      <c r="C70" s="6" t="n"/>
      <c r="D70" s="18">
        <f>IF($C70="","",IFERROR(VLOOKUP($C70,'設備台帳'!$A$5:$T$204,7,FALSE),""))</f>
        <v/>
      </c>
      <c r="E70" s="18">
        <f>IF($C70="","",IFERROR(VLOOKUP($C70,'設備台帳'!$A$5:$T$204,2,FALSE),""))</f>
        <v/>
      </c>
      <c r="F70" s="18">
        <f>IF($C70="","",IFERROR(VLOOKUP($C70,'設備台帳'!$A$5:$T$204,3,FALSE),""))</f>
        <v/>
      </c>
      <c r="G70" s="18">
        <f>IF($C70="","",IFERROR(VLOOKUP($C70,'設備台帳'!$A$5:$T$204,5,FALSE),""))</f>
        <v/>
      </c>
      <c r="H70" s="6" t="n"/>
      <c r="I70" s="6" t="n"/>
      <c r="J70" s="6" t="n"/>
      <c r="K70" s="6" t="n"/>
      <c r="L70" s="6" t="n"/>
      <c r="M70" s="6" t="n"/>
      <c r="N70" s="6" t="n"/>
      <c r="O70" s="6" t="n"/>
      <c r="P70" s="6" t="n"/>
      <c r="Q70" s="6" t="n"/>
      <c r="R70" s="6" t="n"/>
      <c r="S70" s="25" t="n"/>
      <c r="T70" s="6" t="n"/>
      <c r="U70" s="6" t="n"/>
      <c r="V70" s="25" t="n"/>
      <c r="W70" s="6" t="n"/>
      <c r="X70" s="6" t="n"/>
      <c r="Y70" s="6" t="n"/>
    </row>
    <row r="71" ht="20" customHeight="1">
      <c r="A71" s="25" t="n"/>
      <c r="B71" s="6" t="n"/>
      <c r="C71" s="6" t="n"/>
      <c r="D71" s="18">
        <f>IF($C71="","",IFERROR(VLOOKUP($C71,'設備台帳'!$A$5:$T$204,7,FALSE),""))</f>
        <v/>
      </c>
      <c r="E71" s="18">
        <f>IF($C71="","",IFERROR(VLOOKUP($C71,'設備台帳'!$A$5:$T$204,2,FALSE),""))</f>
        <v/>
      </c>
      <c r="F71" s="18">
        <f>IF($C71="","",IFERROR(VLOOKUP($C71,'設備台帳'!$A$5:$T$204,3,FALSE),""))</f>
        <v/>
      </c>
      <c r="G71" s="18">
        <f>IF($C71="","",IFERROR(VLOOKUP($C71,'設備台帳'!$A$5:$T$204,5,FALSE),""))</f>
        <v/>
      </c>
      <c r="H71" s="6" t="n"/>
      <c r="I71" s="6" t="n"/>
      <c r="J71" s="6" t="n"/>
      <c r="K71" s="6" t="n"/>
      <c r="L71" s="6" t="n"/>
      <c r="M71" s="6" t="n"/>
      <c r="N71" s="6" t="n"/>
      <c r="O71" s="6" t="n"/>
      <c r="P71" s="6" t="n"/>
      <c r="Q71" s="6" t="n"/>
      <c r="R71" s="6" t="n"/>
      <c r="S71" s="25" t="n"/>
      <c r="T71" s="6" t="n"/>
      <c r="U71" s="6" t="n"/>
      <c r="V71" s="25" t="n"/>
      <c r="W71" s="6" t="n"/>
      <c r="X71" s="6" t="n"/>
      <c r="Y71" s="6" t="n"/>
    </row>
    <row r="72" ht="20" customHeight="1">
      <c r="A72" s="25" t="n"/>
      <c r="B72" s="6" t="n"/>
      <c r="C72" s="6" t="n"/>
      <c r="D72" s="18">
        <f>IF($C72="","",IFERROR(VLOOKUP($C72,'設備台帳'!$A$5:$T$204,7,FALSE),""))</f>
        <v/>
      </c>
      <c r="E72" s="18">
        <f>IF($C72="","",IFERROR(VLOOKUP($C72,'設備台帳'!$A$5:$T$204,2,FALSE),""))</f>
        <v/>
      </c>
      <c r="F72" s="18">
        <f>IF($C72="","",IFERROR(VLOOKUP($C72,'設備台帳'!$A$5:$T$204,3,FALSE),""))</f>
        <v/>
      </c>
      <c r="G72" s="18">
        <f>IF($C72="","",IFERROR(VLOOKUP($C72,'設備台帳'!$A$5:$T$204,5,FALSE),""))</f>
        <v/>
      </c>
      <c r="H72" s="6" t="n"/>
      <c r="I72" s="6" t="n"/>
      <c r="J72" s="6" t="n"/>
      <c r="K72" s="6" t="n"/>
      <c r="L72" s="6" t="n"/>
      <c r="M72" s="6" t="n"/>
      <c r="N72" s="6" t="n"/>
      <c r="O72" s="6" t="n"/>
      <c r="P72" s="6" t="n"/>
      <c r="Q72" s="6" t="n"/>
      <c r="R72" s="6" t="n"/>
      <c r="S72" s="25" t="n"/>
      <c r="T72" s="6" t="n"/>
      <c r="U72" s="6" t="n"/>
      <c r="V72" s="25" t="n"/>
      <c r="W72" s="6" t="n"/>
      <c r="X72" s="6" t="n"/>
      <c r="Y72" s="6" t="n"/>
    </row>
    <row r="73" ht="20" customHeight="1">
      <c r="A73" s="25" t="n"/>
      <c r="B73" s="6" t="n"/>
      <c r="C73" s="6" t="n"/>
      <c r="D73" s="18">
        <f>IF($C73="","",IFERROR(VLOOKUP($C73,'設備台帳'!$A$5:$T$204,7,FALSE),""))</f>
        <v/>
      </c>
      <c r="E73" s="18">
        <f>IF($C73="","",IFERROR(VLOOKUP($C73,'設備台帳'!$A$5:$T$204,2,FALSE),""))</f>
        <v/>
      </c>
      <c r="F73" s="18">
        <f>IF($C73="","",IFERROR(VLOOKUP($C73,'設備台帳'!$A$5:$T$204,3,FALSE),""))</f>
        <v/>
      </c>
      <c r="G73" s="18">
        <f>IF($C73="","",IFERROR(VLOOKUP($C73,'設備台帳'!$A$5:$T$204,5,FALSE),""))</f>
        <v/>
      </c>
      <c r="H73" s="6" t="n"/>
      <c r="I73" s="6" t="n"/>
      <c r="J73" s="6" t="n"/>
      <c r="K73" s="6" t="n"/>
      <c r="L73" s="6" t="n"/>
      <c r="M73" s="6" t="n"/>
      <c r="N73" s="6" t="n"/>
      <c r="O73" s="6" t="n"/>
      <c r="P73" s="6" t="n"/>
      <c r="Q73" s="6" t="n"/>
      <c r="R73" s="6" t="n"/>
      <c r="S73" s="25" t="n"/>
      <c r="T73" s="6" t="n"/>
      <c r="U73" s="6" t="n"/>
      <c r="V73" s="25" t="n"/>
      <c r="W73" s="6" t="n"/>
      <c r="X73" s="6" t="n"/>
      <c r="Y73" s="6" t="n"/>
    </row>
    <row r="74" ht="20" customHeight="1">
      <c r="A74" s="25" t="n"/>
      <c r="B74" s="6" t="n"/>
      <c r="C74" s="6" t="n"/>
      <c r="D74" s="18">
        <f>IF($C74="","",IFERROR(VLOOKUP($C74,'設備台帳'!$A$5:$T$204,7,FALSE),""))</f>
        <v/>
      </c>
      <c r="E74" s="18">
        <f>IF($C74="","",IFERROR(VLOOKUP($C74,'設備台帳'!$A$5:$T$204,2,FALSE),""))</f>
        <v/>
      </c>
      <c r="F74" s="18">
        <f>IF($C74="","",IFERROR(VLOOKUP($C74,'設備台帳'!$A$5:$T$204,3,FALSE),""))</f>
        <v/>
      </c>
      <c r="G74" s="18">
        <f>IF($C74="","",IFERROR(VLOOKUP($C74,'設備台帳'!$A$5:$T$204,5,FALSE),""))</f>
        <v/>
      </c>
      <c r="H74" s="6" t="n"/>
      <c r="I74" s="6" t="n"/>
      <c r="J74" s="6" t="n"/>
      <c r="K74" s="6" t="n"/>
      <c r="L74" s="6" t="n"/>
      <c r="M74" s="6" t="n"/>
      <c r="N74" s="6" t="n"/>
      <c r="O74" s="6" t="n"/>
      <c r="P74" s="6" t="n"/>
      <c r="Q74" s="6" t="n"/>
      <c r="R74" s="6" t="n"/>
      <c r="S74" s="25" t="n"/>
      <c r="T74" s="6" t="n"/>
      <c r="U74" s="6" t="n"/>
      <c r="V74" s="25" t="n"/>
      <c r="W74" s="6" t="n"/>
      <c r="X74" s="6" t="n"/>
      <c r="Y74" s="6" t="n"/>
    </row>
    <row r="75" ht="20" customHeight="1">
      <c r="A75" s="25" t="n"/>
      <c r="B75" s="6" t="n"/>
      <c r="C75" s="6" t="n"/>
      <c r="D75" s="18">
        <f>IF($C75="","",IFERROR(VLOOKUP($C75,'設備台帳'!$A$5:$T$204,7,FALSE),""))</f>
        <v/>
      </c>
      <c r="E75" s="18">
        <f>IF($C75="","",IFERROR(VLOOKUP($C75,'設備台帳'!$A$5:$T$204,2,FALSE),""))</f>
        <v/>
      </c>
      <c r="F75" s="18">
        <f>IF($C75="","",IFERROR(VLOOKUP($C75,'設備台帳'!$A$5:$T$204,3,FALSE),""))</f>
        <v/>
      </c>
      <c r="G75" s="18">
        <f>IF($C75="","",IFERROR(VLOOKUP($C75,'設備台帳'!$A$5:$T$204,5,FALSE),""))</f>
        <v/>
      </c>
      <c r="H75" s="6" t="n"/>
      <c r="I75" s="6" t="n"/>
      <c r="J75" s="6" t="n"/>
      <c r="K75" s="6" t="n"/>
      <c r="L75" s="6" t="n"/>
      <c r="M75" s="6" t="n"/>
      <c r="N75" s="6" t="n"/>
      <c r="O75" s="6" t="n"/>
      <c r="P75" s="6" t="n"/>
      <c r="Q75" s="6" t="n"/>
      <c r="R75" s="6" t="n"/>
      <c r="S75" s="25" t="n"/>
      <c r="T75" s="6" t="n"/>
      <c r="U75" s="6" t="n"/>
      <c r="V75" s="25" t="n"/>
      <c r="W75" s="6" t="n"/>
      <c r="X75" s="6" t="n"/>
      <c r="Y75" s="6" t="n"/>
    </row>
    <row r="76" ht="20" customHeight="1">
      <c r="A76" s="25" t="n"/>
      <c r="B76" s="6" t="n"/>
      <c r="C76" s="6" t="n"/>
      <c r="D76" s="18">
        <f>IF($C76="","",IFERROR(VLOOKUP($C76,'設備台帳'!$A$5:$T$204,7,FALSE),""))</f>
        <v/>
      </c>
      <c r="E76" s="18">
        <f>IF($C76="","",IFERROR(VLOOKUP($C76,'設備台帳'!$A$5:$T$204,2,FALSE),""))</f>
        <v/>
      </c>
      <c r="F76" s="18">
        <f>IF($C76="","",IFERROR(VLOOKUP($C76,'設備台帳'!$A$5:$T$204,3,FALSE),""))</f>
        <v/>
      </c>
      <c r="G76" s="18">
        <f>IF($C76="","",IFERROR(VLOOKUP($C76,'設備台帳'!$A$5:$T$204,5,FALSE),""))</f>
        <v/>
      </c>
      <c r="H76" s="6" t="n"/>
      <c r="I76" s="6" t="n"/>
      <c r="J76" s="6" t="n"/>
      <c r="K76" s="6" t="n"/>
      <c r="L76" s="6" t="n"/>
      <c r="M76" s="6" t="n"/>
      <c r="N76" s="6" t="n"/>
      <c r="O76" s="6" t="n"/>
      <c r="P76" s="6" t="n"/>
      <c r="Q76" s="6" t="n"/>
      <c r="R76" s="6" t="n"/>
      <c r="S76" s="25" t="n"/>
      <c r="T76" s="6" t="n"/>
      <c r="U76" s="6" t="n"/>
      <c r="V76" s="25" t="n"/>
      <c r="W76" s="6" t="n"/>
      <c r="X76" s="6" t="n"/>
      <c r="Y76" s="6" t="n"/>
    </row>
    <row r="77" ht="20" customHeight="1">
      <c r="A77" s="25" t="n"/>
      <c r="B77" s="6" t="n"/>
      <c r="C77" s="6" t="n"/>
      <c r="D77" s="18">
        <f>IF($C77="","",IFERROR(VLOOKUP($C77,'設備台帳'!$A$5:$T$204,7,FALSE),""))</f>
        <v/>
      </c>
      <c r="E77" s="18">
        <f>IF($C77="","",IFERROR(VLOOKUP($C77,'設備台帳'!$A$5:$T$204,2,FALSE),""))</f>
        <v/>
      </c>
      <c r="F77" s="18">
        <f>IF($C77="","",IFERROR(VLOOKUP($C77,'設備台帳'!$A$5:$T$204,3,FALSE),""))</f>
        <v/>
      </c>
      <c r="G77" s="18">
        <f>IF($C77="","",IFERROR(VLOOKUP($C77,'設備台帳'!$A$5:$T$204,5,FALSE),""))</f>
        <v/>
      </c>
      <c r="H77" s="6" t="n"/>
      <c r="I77" s="6" t="n"/>
      <c r="J77" s="6" t="n"/>
      <c r="K77" s="6" t="n"/>
      <c r="L77" s="6" t="n"/>
      <c r="M77" s="6" t="n"/>
      <c r="N77" s="6" t="n"/>
      <c r="O77" s="6" t="n"/>
      <c r="P77" s="6" t="n"/>
      <c r="Q77" s="6" t="n"/>
      <c r="R77" s="6" t="n"/>
      <c r="S77" s="25" t="n"/>
      <c r="T77" s="6" t="n"/>
      <c r="U77" s="6" t="n"/>
      <c r="V77" s="25" t="n"/>
      <c r="W77" s="6" t="n"/>
      <c r="X77" s="6" t="n"/>
      <c r="Y77" s="6" t="n"/>
    </row>
    <row r="78" ht="20" customHeight="1">
      <c r="A78" s="25" t="n"/>
      <c r="B78" s="6" t="n"/>
      <c r="C78" s="6" t="n"/>
      <c r="D78" s="18">
        <f>IF($C78="","",IFERROR(VLOOKUP($C78,'設備台帳'!$A$5:$T$204,7,FALSE),""))</f>
        <v/>
      </c>
      <c r="E78" s="18">
        <f>IF($C78="","",IFERROR(VLOOKUP($C78,'設備台帳'!$A$5:$T$204,2,FALSE),""))</f>
        <v/>
      </c>
      <c r="F78" s="18">
        <f>IF($C78="","",IFERROR(VLOOKUP($C78,'設備台帳'!$A$5:$T$204,3,FALSE),""))</f>
        <v/>
      </c>
      <c r="G78" s="18">
        <f>IF($C78="","",IFERROR(VLOOKUP($C78,'設備台帳'!$A$5:$T$204,5,FALSE),""))</f>
        <v/>
      </c>
      <c r="H78" s="6" t="n"/>
      <c r="I78" s="6" t="n"/>
      <c r="J78" s="6" t="n"/>
      <c r="K78" s="6" t="n"/>
      <c r="L78" s="6" t="n"/>
      <c r="M78" s="6" t="n"/>
      <c r="N78" s="6" t="n"/>
      <c r="O78" s="6" t="n"/>
      <c r="P78" s="6" t="n"/>
      <c r="Q78" s="6" t="n"/>
      <c r="R78" s="6" t="n"/>
      <c r="S78" s="25" t="n"/>
      <c r="T78" s="6" t="n"/>
      <c r="U78" s="6" t="n"/>
      <c r="V78" s="25" t="n"/>
      <c r="W78" s="6" t="n"/>
      <c r="X78" s="6" t="n"/>
      <c r="Y78" s="6" t="n"/>
    </row>
    <row r="79" ht="20" customHeight="1">
      <c r="A79" s="25" t="n"/>
      <c r="B79" s="6" t="n"/>
      <c r="C79" s="6" t="n"/>
      <c r="D79" s="18">
        <f>IF($C79="","",IFERROR(VLOOKUP($C79,'設備台帳'!$A$5:$T$204,7,FALSE),""))</f>
        <v/>
      </c>
      <c r="E79" s="18">
        <f>IF($C79="","",IFERROR(VLOOKUP($C79,'設備台帳'!$A$5:$T$204,2,FALSE),""))</f>
        <v/>
      </c>
      <c r="F79" s="18">
        <f>IF($C79="","",IFERROR(VLOOKUP($C79,'設備台帳'!$A$5:$T$204,3,FALSE),""))</f>
        <v/>
      </c>
      <c r="G79" s="18">
        <f>IF($C79="","",IFERROR(VLOOKUP($C79,'設備台帳'!$A$5:$T$204,5,FALSE),""))</f>
        <v/>
      </c>
      <c r="H79" s="6" t="n"/>
      <c r="I79" s="6" t="n"/>
      <c r="J79" s="6" t="n"/>
      <c r="K79" s="6" t="n"/>
      <c r="L79" s="6" t="n"/>
      <c r="M79" s="6" t="n"/>
      <c r="N79" s="6" t="n"/>
      <c r="O79" s="6" t="n"/>
      <c r="P79" s="6" t="n"/>
      <c r="Q79" s="6" t="n"/>
      <c r="R79" s="6" t="n"/>
      <c r="S79" s="25" t="n"/>
      <c r="T79" s="6" t="n"/>
      <c r="U79" s="6" t="n"/>
      <c r="V79" s="25" t="n"/>
      <c r="W79" s="6" t="n"/>
      <c r="X79" s="6" t="n"/>
      <c r="Y79" s="6" t="n"/>
    </row>
    <row r="80" ht="20" customHeight="1">
      <c r="A80" s="25" t="n"/>
      <c r="B80" s="6" t="n"/>
      <c r="C80" s="6" t="n"/>
      <c r="D80" s="18">
        <f>IF($C80="","",IFERROR(VLOOKUP($C80,'設備台帳'!$A$5:$T$204,7,FALSE),""))</f>
        <v/>
      </c>
      <c r="E80" s="18">
        <f>IF($C80="","",IFERROR(VLOOKUP($C80,'設備台帳'!$A$5:$T$204,2,FALSE),""))</f>
        <v/>
      </c>
      <c r="F80" s="18">
        <f>IF($C80="","",IFERROR(VLOOKUP($C80,'設備台帳'!$A$5:$T$204,3,FALSE),""))</f>
        <v/>
      </c>
      <c r="G80" s="18">
        <f>IF($C80="","",IFERROR(VLOOKUP($C80,'設備台帳'!$A$5:$T$204,5,FALSE),""))</f>
        <v/>
      </c>
      <c r="H80" s="6" t="n"/>
      <c r="I80" s="6" t="n"/>
      <c r="J80" s="6" t="n"/>
      <c r="K80" s="6" t="n"/>
      <c r="L80" s="6" t="n"/>
      <c r="M80" s="6" t="n"/>
      <c r="N80" s="6" t="n"/>
      <c r="O80" s="6" t="n"/>
      <c r="P80" s="6" t="n"/>
      <c r="Q80" s="6" t="n"/>
      <c r="R80" s="6" t="n"/>
      <c r="S80" s="25" t="n"/>
      <c r="T80" s="6" t="n"/>
      <c r="U80" s="6" t="n"/>
      <c r="V80" s="25" t="n"/>
      <c r="W80" s="6" t="n"/>
      <c r="X80" s="6" t="n"/>
      <c r="Y80" s="6" t="n"/>
    </row>
    <row r="81" ht="20" customHeight="1">
      <c r="A81" s="25" t="n"/>
      <c r="B81" s="6" t="n"/>
      <c r="C81" s="6" t="n"/>
      <c r="D81" s="18">
        <f>IF($C81="","",IFERROR(VLOOKUP($C81,'設備台帳'!$A$5:$T$204,7,FALSE),""))</f>
        <v/>
      </c>
      <c r="E81" s="18">
        <f>IF($C81="","",IFERROR(VLOOKUP($C81,'設備台帳'!$A$5:$T$204,2,FALSE),""))</f>
        <v/>
      </c>
      <c r="F81" s="18">
        <f>IF($C81="","",IFERROR(VLOOKUP($C81,'設備台帳'!$A$5:$T$204,3,FALSE),""))</f>
        <v/>
      </c>
      <c r="G81" s="18">
        <f>IF($C81="","",IFERROR(VLOOKUP($C81,'設備台帳'!$A$5:$T$204,5,FALSE),""))</f>
        <v/>
      </c>
      <c r="H81" s="6" t="n"/>
      <c r="I81" s="6" t="n"/>
      <c r="J81" s="6" t="n"/>
      <c r="K81" s="6" t="n"/>
      <c r="L81" s="6" t="n"/>
      <c r="M81" s="6" t="n"/>
      <c r="N81" s="6" t="n"/>
      <c r="O81" s="6" t="n"/>
      <c r="P81" s="6" t="n"/>
      <c r="Q81" s="6" t="n"/>
      <c r="R81" s="6" t="n"/>
      <c r="S81" s="25" t="n"/>
      <c r="T81" s="6" t="n"/>
      <c r="U81" s="6" t="n"/>
      <c r="V81" s="25" t="n"/>
      <c r="W81" s="6" t="n"/>
      <c r="X81" s="6" t="n"/>
      <c r="Y81" s="6" t="n"/>
    </row>
    <row r="82" ht="20" customHeight="1">
      <c r="A82" s="25" t="n"/>
      <c r="B82" s="6" t="n"/>
      <c r="C82" s="6" t="n"/>
      <c r="D82" s="18">
        <f>IF($C82="","",IFERROR(VLOOKUP($C82,'設備台帳'!$A$5:$T$204,7,FALSE),""))</f>
        <v/>
      </c>
      <c r="E82" s="18">
        <f>IF($C82="","",IFERROR(VLOOKUP($C82,'設備台帳'!$A$5:$T$204,2,FALSE),""))</f>
        <v/>
      </c>
      <c r="F82" s="18">
        <f>IF($C82="","",IFERROR(VLOOKUP($C82,'設備台帳'!$A$5:$T$204,3,FALSE),""))</f>
        <v/>
      </c>
      <c r="G82" s="18">
        <f>IF($C82="","",IFERROR(VLOOKUP($C82,'設備台帳'!$A$5:$T$204,5,FALSE),""))</f>
        <v/>
      </c>
      <c r="H82" s="6" t="n"/>
      <c r="I82" s="6" t="n"/>
      <c r="J82" s="6" t="n"/>
      <c r="K82" s="6" t="n"/>
      <c r="L82" s="6" t="n"/>
      <c r="M82" s="6" t="n"/>
      <c r="N82" s="6" t="n"/>
      <c r="O82" s="6" t="n"/>
      <c r="P82" s="6" t="n"/>
      <c r="Q82" s="6" t="n"/>
      <c r="R82" s="6" t="n"/>
      <c r="S82" s="25" t="n"/>
      <c r="T82" s="6" t="n"/>
      <c r="U82" s="6" t="n"/>
      <c r="V82" s="25" t="n"/>
      <c r="W82" s="6" t="n"/>
      <c r="X82" s="6" t="n"/>
      <c r="Y82" s="6" t="n"/>
    </row>
    <row r="83" ht="20" customHeight="1">
      <c r="A83" s="25" t="n"/>
      <c r="B83" s="6" t="n"/>
      <c r="C83" s="6" t="n"/>
      <c r="D83" s="18">
        <f>IF($C83="","",IFERROR(VLOOKUP($C83,'設備台帳'!$A$5:$T$204,7,FALSE),""))</f>
        <v/>
      </c>
      <c r="E83" s="18">
        <f>IF($C83="","",IFERROR(VLOOKUP($C83,'設備台帳'!$A$5:$T$204,2,FALSE),""))</f>
        <v/>
      </c>
      <c r="F83" s="18">
        <f>IF($C83="","",IFERROR(VLOOKUP($C83,'設備台帳'!$A$5:$T$204,3,FALSE),""))</f>
        <v/>
      </c>
      <c r="G83" s="18">
        <f>IF($C83="","",IFERROR(VLOOKUP($C83,'設備台帳'!$A$5:$T$204,5,FALSE),""))</f>
        <v/>
      </c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  <c r="R83" s="6" t="n"/>
      <c r="S83" s="25" t="n"/>
      <c r="T83" s="6" t="n"/>
      <c r="U83" s="6" t="n"/>
      <c r="V83" s="25" t="n"/>
      <c r="W83" s="6" t="n"/>
      <c r="X83" s="6" t="n"/>
      <c r="Y83" s="6" t="n"/>
    </row>
    <row r="84" ht="20" customHeight="1">
      <c r="A84" s="25" t="n"/>
      <c r="B84" s="6" t="n"/>
      <c r="C84" s="6" t="n"/>
      <c r="D84" s="18">
        <f>IF($C84="","",IFERROR(VLOOKUP($C84,'設備台帳'!$A$5:$T$204,7,FALSE),""))</f>
        <v/>
      </c>
      <c r="E84" s="18">
        <f>IF($C84="","",IFERROR(VLOOKUP($C84,'設備台帳'!$A$5:$T$204,2,FALSE),""))</f>
        <v/>
      </c>
      <c r="F84" s="18">
        <f>IF($C84="","",IFERROR(VLOOKUP($C84,'設備台帳'!$A$5:$T$204,3,FALSE),""))</f>
        <v/>
      </c>
      <c r="G84" s="18">
        <f>IF($C84="","",IFERROR(VLOOKUP($C84,'設備台帳'!$A$5:$T$204,5,FALSE),""))</f>
        <v/>
      </c>
      <c r="H84" s="6" t="n"/>
      <c r="I84" s="6" t="n"/>
      <c r="J84" s="6" t="n"/>
      <c r="K84" s="6" t="n"/>
      <c r="L84" s="6" t="n"/>
      <c r="M84" s="6" t="n"/>
      <c r="N84" s="6" t="n"/>
      <c r="O84" s="6" t="n"/>
      <c r="P84" s="6" t="n"/>
      <c r="Q84" s="6" t="n"/>
      <c r="R84" s="6" t="n"/>
      <c r="S84" s="25" t="n"/>
      <c r="T84" s="6" t="n"/>
      <c r="U84" s="6" t="n"/>
      <c r="V84" s="25" t="n"/>
      <c r="W84" s="6" t="n"/>
      <c r="X84" s="6" t="n"/>
      <c r="Y84" s="6" t="n"/>
    </row>
    <row r="85" ht="20" customHeight="1">
      <c r="A85" s="25" t="n"/>
      <c r="B85" s="6" t="n"/>
      <c r="C85" s="6" t="n"/>
      <c r="D85" s="18">
        <f>IF($C85="","",IFERROR(VLOOKUP($C85,'設備台帳'!$A$5:$T$204,7,FALSE),""))</f>
        <v/>
      </c>
      <c r="E85" s="18">
        <f>IF($C85="","",IFERROR(VLOOKUP($C85,'設備台帳'!$A$5:$T$204,2,FALSE),""))</f>
        <v/>
      </c>
      <c r="F85" s="18">
        <f>IF($C85="","",IFERROR(VLOOKUP($C85,'設備台帳'!$A$5:$T$204,3,FALSE),""))</f>
        <v/>
      </c>
      <c r="G85" s="18">
        <f>IF($C85="","",IFERROR(VLOOKUP($C85,'設備台帳'!$A$5:$T$204,5,FALSE),""))</f>
        <v/>
      </c>
      <c r="H85" s="6" t="n"/>
      <c r="I85" s="6" t="n"/>
      <c r="J85" s="6" t="n"/>
      <c r="K85" s="6" t="n"/>
      <c r="L85" s="6" t="n"/>
      <c r="M85" s="6" t="n"/>
      <c r="N85" s="6" t="n"/>
      <c r="O85" s="6" t="n"/>
      <c r="P85" s="6" t="n"/>
      <c r="Q85" s="6" t="n"/>
      <c r="R85" s="6" t="n"/>
      <c r="S85" s="25" t="n"/>
      <c r="T85" s="6" t="n"/>
      <c r="U85" s="6" t="n"/>
      <c r="V85" s="25" t="n"/>
      <c r="W85" s="6" t="n"/>
      <c r="X85" s="6" t="n"/>
      <c r="Y85" s="6" t="n"/>
    </row>
    <row r="86" ht="20" customHeight="1">
      <c r="A86" s="25" t="n"/>
      <c r="B86" s="6" t="n"/>
      <c r="C86" s="6" t="n"/>
      <c r="D86" s="18">
        <f>IF($C86="","",IFERROR(VLOOKUP($C86,'設備台帳'!$A$5:$T$204,7,FALSE),""))</f>
        <v/>
      </c>
      <c r="E86" s="18">
        <f>IF($C86="","",IFERROR(VLOOKUP($C86,'設備台帳'!$A$5:$T$204,2,FALSE),""))</f>
        <v/>
      </c>
      <c r="F86" s="18">
        <f>IF($C86="","",IFERROR(VLOOKUP($C86,'設備台帳'!$A$5:$T$204,3,FALSE),""))</f>
        <v/>
      </c>
      <c r="G86" s="18">
        <f>IF($C86="","",IFERROR(VLOOKUP($C86,'設備台帳'!$A$5:$T$204,5,FALSE),""))</f>
        <v/>
      </c>
      <c r="H86" s="6" t="n"/>
      <c r="I86" s="6" t="n"/>
      <c r="J86" s="6" t="n"/>
      <c r="K86" s="6" t="n"/>
      <c r="L86" s="6" t="n"/>
      <c r="M86" s="6" t="n"/>
      <c r="N86" s="6" t="n"/>
      <c r="O86" s="6" t="n"/>
      <c r="P86" s="6" t="n"/>
      <c r="Q86" s="6" t="n"/>
      <c r="R86" s="6" t="n"/>
      <c r="S86" s="25" t="n"/>
      <c r="T86" s="6" t="n"/>
      <c r="U86" s="6" t="n"/>
      <c r="V86" s="25" t="n"/>
      <c r="W86" s="6" t="n"/>
      <c r="X86" s="6" t="n"/>
      <c r="Y86" s="6" t="n"/>
    </row>
    <row r="87" ht="20" customHeight="1">
      <c r="A87" s="25" t="n"/>
      <c r="B87" s="6" t="n"/>
      <c r="C87" s="6" t="n"/>
      <c r="D87" s="18">
        <f>IF($C87="","",IFERROR(VLOOKUP($C87,'設備台帳'!$A$5:$T$204,7,FALSE),""))</f>
        <v/>
      </c>
      <c r="E87" s="18">
        <f>IF($C87="","",IFERROR(VLOOKUP($C87,'設備台帳'!$A$5:$T$204,2,FALSE),""))</f>
        <v/>
      </c>
      <c r="F87" s="18">
        <f>IF($C87="","",IFERROR(VLOOKUP($C87,'設備台帳'!$A$5:$T$204,3,FALSE),""))</f>
        <v/>
      </c>
      <c r="G87" s="18">
        <f>IF($C87="","",IFERROR(VLOOKUP($C87,'設備台帳'!$A$5:$T$204,5,FALSE),""))</f>
        <v/>
      </c>
      <c r="H87" s="6" t="n"/>
      <c r="I87" s="6" t="n"/>
      <c r="J87" s="6" t="n"/>
      <c r="K87" s="6" t="n"/>
      <c r="L87" s="6" t="n"/>
      <c r="M87" s="6" t="n"/>
      <c r="N87" s="6" t="n"/>
      <c r="O87" s="6" t="n"/>
      <c r="P87" s="6" t="n"/>
      <c r="Q87" s="6" t="n"/>
      <c r="R87" s="6" t="n"/>
      <c r="S87" s="25" t="n"/>
      <c r="T87" s="6" t="n"/>
      <c r="U87" s="6" t="n"/>
      <c r="V87" s="25" t="n"/>
      <c r="W87" s="6" t="n"/>
      <c r="X87" s="6" t="n"/>
      <c r="Y87" s="6" t="n"/>
    </row>
    <row r="88" ht="20" customHeight="1">
      <c r="A88" s="25" t="n"/>
      <c r="B88" s="6" t="n"/>
      <c r="C88" s="6" t="n"/>
      <c r="D88" s="18">
        <f>IF($C88="","",IFERROR(VLOOKUP($C88,'設備台帳'!$A$5:$T$204,7,FALSE),""))</f>
        <v/>
      </c>
      <c r="E88" s="18">
        <f>IF($C88="","",IFERROR(VLOOKUP($C88,'設備台帳'!$A$5:$T$204,2,FALSE),""))</f>
        <v/>
      </c>
      <c r="F88" s="18">
        <f>IF($C88="","",IFERROR(VLOOKUP($C88,'設備台帳'!$A$5:$T$204,3,FALSE),""))</f>
        <v/>
      </c>
      <c r="G88" s="18">
        <f>IF($C88="","",IFERROR(VLOOKUP($C88,'設備台帳'!$A$5:$T$204,5,FALSE),""))</f>
        <v/>
      </c>
      <c r="H88" s="6" t="n"/>
      <c r="I88" s="6" t="n"/>
      <c r="J88" s="6" t="n"/>
      <c r="K88" s="6" t="n"/>
      <c r="L88" s="6" t="n"/>
      <c r="M88" s="6" t="n"/>
      <c r="N88" s="6" t="n"/>
      <c r="O88" s="6" t="n"/>
      <c r="P88" s="6" t="n"/>
      <c r="Q88" s="6" t="n"/>
      <c r="R88" s="6" t="n"/>
      <c r="S88" s="25" t="n"/>
      <c r="T88" s="6" t="n"/>
      <c r="U88" s="6" t="n"/>
      <c r="V88" s="25" t="n"/>
      <c r="W88" s="6" t="n"/>
      <c r="X88" s="6" t="n"/>
      <c r="Y88" s="6" t="n"/>
    </row>
    <row r="89" ht="20" customHeight="1">
      <c r="A89" s="25" t="n"/>
      <c r="B89" s="6" t="n"/>
      <c r="C89" s="6" t="n"/>
      <c r="D89" s="18">
        <f>IF($C89="","",IFERROR(VLOOKUP($C89,'設備台帳'!$A$5:$T$204,7,FALSE),""))</f>
        <v/>
      </c>
      <c r="E89" s="18">
        <f>IF($C89="","",IFERROR(VLOOKUP($C89,'設備台帳'!$A$5:$T$204,2,FALSE),""))</f>
        <v/>
      </c>
      <c r="F89" s="18">
        <f>IF($C89="","",IFERROR(VLOOKUP($C89,'設備台帳'!$A$5:$T$204,3,FALSE),""))</f>
        <v/>
      </c>
      <c r="G89" s="18">
        <f>IF($C89="","",IFERROR(VLOOKUP($C89,'設備台帳'!$A$5:$T$204,5,FALSE),""))</f>
        <v/>
      </c>
      <c r="H89" s="6" t="n"/>
      <c r="I89" s="6" t="n"/>
      <c r="J89" s="6" t="n"/>
      <c r="K89" s="6" t="n"/>
      <c r="L89" s="6" t="n"/>
      <c r="M89" s="6" t="n"/>
      <c r="N89" s="6" t="n"/>
      <c r="O89" s="6" t="n"/>
      <c r="P89" s="6" t="n"/>
      <c r="Q89" s="6" t="n"/>
      <c r="R89" s="6" t="n"/>
      <c r="S89" s="25" t="n"/>
      <c r="T89" s="6" t="n"/>
      <c r="U89" s="6" t="n"/>
      <c r="V89" s="25" t="n"/>
      <c r="W89" s="6" t="n"/>
      <c r="X89" s="6" t="n"/>
      <c r="Y89" s="6" t="n"/>
    </row>
    <row r="90" ht="20" customHeight="1">
      <c r="A90" s="25" t="n"/>
      <c r="B90" s="6" t="n"/>
      <c r="C90" s="6" t="n"/>
      <c r="D90" s="18">
        <f>IF($C90="","",IFERROR(VLOOKUP($C90,'設備台帳'!$A$5:$T$204,7,FALSE),""))</f>
        <v/>
      </c>
      <c r="E90" s="18">
        <f>IF($C90="","",IFERROR(VLOOKUP($C90,'設備台帳'!$A$5:$T$204,2,FALSE),""))</f>
        <v/>
      </c>
      <c r="F90" s="18">
        <f>IF($C90="","",IFERROR(VLOOKUP($C90,'設備台帳'!$A$5:$T$204,3,FALSE),""))</f>
        <v/>
      </c>
      <c r="G90" s="18">
        <f>IF($C90="","",IFERROR(VLOOKUP($C90,'設備台帳'!$A$5:$T$204,5,FALSE),""))</f>
        <v/>
      </c>
      <c r="H90" s="6" t="n"/>
      <c r="I90" s="6" t="n"/>
      <c r="J90" s="6" t="n"/>
      <c r="K90" s="6" t="n"/>
      <c r="L90" s="6" t="n"/>
      <c r="M90" s="6" t="n"/>
      <c r="N90" s="6" t="n"/>
      <c r="O90" s="6" t="n"/>
      <c r="P90" s="6" t="n"/>
      <c r="Q90" s="6" t="n"/>
      <c r="R90" s="6" t="n"/>
      <c r="S90" s="25" t="n"/>
      <c r="T90" s="6" t="n"/>
      <c r="U90" s="6" t="n"/>
      <c r="V90" s="25" t="n"/>
      <c r="W90" s="6" t="n"/>
      <c r="X90" s="6" t="n"/>
      <c r="Y90" s="6" t="n"/>
    </row>
    <row r="91" ht="20" customHeight="1">
      <c r="A91" s="25" t="n"/>
      <c r="B91" s="6" t="n"/>
      <c r="C91" s="6" t="n"/>
      <c r="D91" s="18">
        <f>IF($C91="","",IFERROR(VLOOKUP($C91,'設備台帳'!$A$5:$T$204,7,FALSE),""))</f>
        <v/>
      </c>
      <c r="E91" s="18">
        <f>IF($C91="","",IFERROR(VLOOKUP($C91,'設備台帳'!$A$5:$T$204,2,FALSE),""))</f>
        <v/>
      </c>
      <c r="F91" s="18">
        <f>IF($C91="","",IFERROR(VLOOKUP($C91,'設備台帳'!$A$5:$T$204,3,FALSE),""))</f>
        <v/>
      </c>
      <c r="G91" s="18">
        <f>IF($C91="","",IFERROR(VLOOKUP($C91,'設備台帳'!$A$5:$T$204,5,FALSE),""))</f>
        <v/>
      </c>
      <c r="H91" s="6" t="n"/>
      <c r="I91" s="6" t="n"/>
      <c r="J91" s="6" t="n"/>
      <c r="K91" s="6" t="n"/>
      <c r="L91" s="6" t="n"/>
      <c r="M91" s="6" t="n"/>
      <c r="N91" s="6" t="n"/>
      <c r="O91" s="6" t="n"/>
      <c r="P91" s="6" t="n"/>
      <c r="Q91" s="6" t="n"/>
      <c r="R91" s="6" t="n"/>
      <c r="S91" s="25" t="n"/>
      <c r="T91" s="6" t="n"/>
      <c r="U91" s="6" t="n"/>
      <c r="V91" s="25" t="n"/>
      <c r="W91" s="6" t="n"/>
      <c r="X91" s="6" t="n"/>
      <c r="Y91" s="6" t="n"/>
    </row>
    <row r="92" ht="20" customHeight="1">
      <c r="A92" s="25" t="n"/>
      <c r="B92" s="6" t="n"/>
      <c r="C92" s="6" t="n"/>
      <c r="D92" s="18">
        <f>IF($C92="","",IFERROR(VLOOKUP($C92,'設備台帳'!$A$5:$T$204,7,FALSE),""))</f>
        <v/>
      </c>
      <c r="E92" s="18">
        <f>IF($C92="","",IFERROR(VLOOKUP($C92,'設備台帳'!$A$5:$T$204,2,FALSE),""))</f>
        <v/>
      </c>
      <c r="F92" s="18">
        <f>IF($C92="","",IFERROR(VLOOKUP($C92,'設備台帳'!$A$5:$T$204,3,FALSE),""))</f>
        <v/>
      </c>
      <c r="G92" s="18">
        <f>IF($C92="","",IFERROR(VLOOKUP($C92,'設備台帳'!$A$5:$T$204,5,FALSE),""))</f>
        <v/>
      </c>
      <c r="H92" s="6" t="n"/>
      <c r="I92" s="6" t="n"/>
      <c r="J92" s="6" t="n"/>
      <c r="K92" s="6" t="n"/>
      <c r="L92" s="6" t="n"/>
      <c r="M92" s="6" t="n"/>
      <c r="N92" s="6" t="n"/>
      <c r="O92" s="6" t="n"/>
      <c r="P92" s="6" t="n"/>
      <c r="Q92" s="6" t="n"/>
      <c r="R92" s="6" t="n"/>
      <c r="S92" s="25" t="n"/>
      <c r="T92" s="6" t="n"/>
      <c r="U92" s="6" t="n"/>
      <c r="V92" s="25" t="n"/>
      <c r="W92" s="6" t="n"/>
      <c r="X92" s="6" t="n"/>
      <c r="Y92" s="6" t="n"/>
    </row>
    <row r="93" ht="20" customHeight="1">
      <c r="A93" s="25" t="n"/>
      <c r="B93" s="6" t="n"/>
      <c r="C93" s="6" t="n"/>
      <c r="D93" s="18">
        <f>IF($C93="","",IFERROR(VLOOKUP($C93,'設備台帳'!$A$5:$T$204,7,FALSE),""))</f>
        <v/>
      </c>
      <c r="E93" s="18">
        <f>IF($C93="","",IFERROR(VLOOKUP($C93,'設備台帳'!$A$5:$T$204,2,FALSE),""))</f>
        <v/>
      </c>
      <c r="F93" s="18">
        <f>IF($C93="","",IFERROR(VLOOKUP($C93,'設備台帳'!$A$5:$T$204,3,FALSE),""))</f>
        <v/>
      </c>
      <c r="G93" s="18">
        <f>IF($C93="","",IFERROR(VLOOKUP($C93,'設備台帳'!$A$5:$T$204,5,FALSE),""))</f>
        <v/>
      </c>
      <c r="H93" s="6" t="n"/>
      <c r="I93" s="6" t="n"/>
      <c r="J93" s="6" t="n"/>
      <c r="K93" s="6" t="n"/>
      <c r="L93" s="6" t="n"/>
      <c r="M93" s="6" t="n"/>
      <c r="N93" s="6" t="n"/>
      <c r="O93" s="6" t="n"/>
      <c r="P93" s="6" t="n"/>
      <c r="Q93" s="6" t="n"/>
      <c r="R93" s="6" t="n"/>
      <c r="S93" s="25" t="n"/>
      <c r="T93" s="6" t="n"/>
      <c r="U93" s="6" t="n"/>
      <c r="V93" s="25" t="n"/>
      <c r="W93" s="6" t="n"/>
      <c r="X93" s="6" t="n"/>
      <c r="Y93" s="6" t="n"/>
    </row>
    <row r="94" ht="20" customHeight="1">
      <c r="A94" s="25" t="n"/>
      <c r="B94" s="6" t="n"/>
      <c r="C94" s="6" t="n"/>
      <c r="D94" s="18">
        <f>IF($C94="","",IFERROR(VLOOKUP($C94,'設備台帳'!$A$5:$T$204,7,FALSE),""))</f>
        <v/>
      </c>
      <c r="E94" s="18">
        <f>IF($C94="","",IFERROR(VLOOKUP($C94,'設備台帳'!$A$5:$T$204,2,FALSE),""))</f>
        <v/>
      </c>
      <c r="F94" s="18">
        <f>IF($C94="","",IFERROR(VLOOKUP($C94,'設備台帳'!$A$5:$T$204,3,FALSE),""))</f>
        <v/>
      </c>
      <c r="G94" s="18">
        <f>IF($C94="","",IFERROR(VLOOKUP($C94,'設備台帳'!$A$5:$T$204,5,FALSE),""))</f>
        <v/>
      </c>
      <c r="H94" s="6" t="n"/>
      <c r="I94" s="6" t="n"/>
      <c r="J94" s="6" t="n"/>
      <c r="K94" s="6" t="n"/>
      <c r="L94" s="6" t="n"/>
      <c r="M94" s="6" t="n"/>
      <c r="N94" s="6" t="n"/>
      <c r="O94" s="6" t="n"/>
      <c r="P94" s="6" t="n"/>
      <c r="Q94" s="6" t="n"/>
      <c r="R94" s="6" t="n"/>
      <c r="S94" s="25" t="n"/>
      <c r="T94" s="6" t="n"/>
      <c r="U94" s="6" t="n"/>
      <c r="V94" s="25" t="n"/>
      <c r="W94" s="6" t="n"/>
      <c r="X94" s="6" t="n"/>
      <c r="Y94" s="6" t="n"/>
    </row>
    <row r="95" ht="20" customHeight="1">
      <c r="A95" s="25" t="n"/>
      <c r="B95" s="6" t="n"/>
      <c r="C95" s="6" t="n"/>
      <c r="D95" s="18">
        <f>IF($C95="","",IFERROR(VLOOKUP($C95,'設備台帳'!$A$5:$T$204,7,FALSE),""))</f>
        <v/>
      </c>
      <c r="E95" s="18">
        <f>IF($C95="","",IFERROR(VLOOKUP($C95,'設備台帳'!$A$5:$T$204,2,FALSE),""))</f>
        <v/>
      </c>
      <c r="F95" s="18">
        <f>IF($C95="","",IFERROR(VLOOKUP($C95,'設備台帳'!$A$5:$T$204,3,FALSE),""))</f>
        <v/>
      </c>
      <c r="G95" s="18">
        <f>IF($C95="","",IFERROR(VLOOKUP($C95,'設備台帳'!$A$5:$T$204,5,FALSE),""))</f>
        <v/>
      </c>
      <c r="H95" s="6" t="n"/>
      <c r="I95" s="6" t="n"/>
      <c r="J95" s="6" t="n"/>
      <c r="K95" s="6" t="n"/>
      <c r="L95" s="6" t="n"/>
      <c r="M95" s="6" t="n"/>
      <c r="N95" s="6" t="n"/>
      <c r="O95" s="6" t="n"/>
      <c r="P95" s="6" t="n"/>
      <c r="Q95" s="6" t="n"/>
      <c r="R95" s="6" t="n"/>
      <c r="S95" s="25" t="n"/>
      <c r="T95" s="6" t="n"/>
      <c r="U95" s="6" t="n"/>
      <c r="V95" s="25" t="n"/>
      <c r="W95" s="6" t="n"/>
      <c r="X95" s="6" t="n"/>
      <c r="Y95" s="6" t="n"/>
    </row>
    <row r="96" ht="20" customHeight="1">
      <c r="A96" s="25" t="n"/>
      <c r="B96" s="6" t="n"/>
      <c r="C96" s="6" t="n"/>
      <c r="D96" s="18">
        <f>IF($C96="","",IFERROR(VLOOKUP($C96,'設備台帳'!$A$5:$T$204,7,FALSE),""))</f>
        <v/>
      </c>
      <c r="E96" s="18">
        <f>IF($C96="","",IFERROR(VLOOKUP($C96,'設備台帳'!$A$5:$T$204,2,FALSE),""))</f>
        <v/>
      </c>
      <c r="F96" s="18">
        <f>IF($C96="","",IFERROR(VLOOKUP($C96,'設備台帳'!$A$5:$T$204,3,FALSE),""))</f>
        <v/>
      </c>
      <c r="G96" s="18">
        <f>IF($C96="","",IFERROR(VLOOKUP($C96,'設備台帳'!$A$5:$T$204,5,FALSE),""))</f>
        <v/>
      </c>
      <c r="H96" s="6" t="n"/>
      <c r="I96" s="6" t="n"/>
      <c r="J96" s="6" t="n"/>
      <c r="K96" s="6" t="n"/>
      <c r="L96" s="6" t="n"/>
      <c r="M96" s="6" t="n"/>
      <c r="N96" s="6" t="n"/>
      <c r="O96" s="6" t="n"/>
      <c r="P96" s="6" t="n"/>
      <c r="Q96" s="6" t="n"/>
      <c r="R96" s="6" t="n"/>
      <c r="S96" s="25" t="n"/>
      <c r="T96" s="6" t="n"/>
      <c r="U96" s="6" t="n"/>
      <c r="V96" s="25" t="n"/>
      <c r="W96" s="6" t="n"/>
      <c r="X96" s="6" t="n"/>
      <c r="Y96" s="6" t="n"/>
    </row>
    <row r="97" ht="20" customHeight="1">
      <c r="A97" s="25" t="n"/>
      <c r="B97" s="6" t="n"/>
      <c r="C97" s="6" t="n"/>
      <c r="D97" s="18">
        <f>IF($C97="","",IFERROR(VLOOKUP($C97,'設備台帳'!$A$5:$T$204,7,FALSE),""))</f>
        <v/>
      </c>
      <c r="E97" s="18">
        <f>IF($C97="","",IFERROR(VLOOKUP($C97,'設備台帳'!$A$5:$T$204,2,FALSE),""))</f>
        <v/>
      </c>
      <c r="F97" s="18">
        <f>IF($C97="","",IFERROR(VLOOKUP($C97,'設備台帳'!$A$5:$T$204,3,FALSE),""))</f>
        <v/>
      </c>
      <c r="G97" s="18">
        <f>IF($C97="","",IFERROR(VLOOKUP($C97,'設備台帳'!$A$5:$T$204,5,FALSE),""))</f>
        <v/>
      </c>
      <c r="H97" s="6" t="n"/>
      <c r="I97" s="6" t="n"/>
      <c r="J97" s="6" t="n"/>
      <c r="K97" s="6" t="n"/>
      <c r="L97" s="6" t="n"/>
      <c r="M97" s="6" t="n"/>
      <c r="N97" s="6" t="n"/>
      <c r="O97" s="6" t="n"/>
      <c r="P97" s="6" t="n"/>
      <c r="Q97" s="6" t="n"/>
      <c r="R97" s="6" t="n"/>
      <c r="S97" s="25" t="n"/>
      <c r="T97" s="6" t="n"/>
      <c r="U97" s="6" t="n"/>
      <c r="V97" s="25" t="n"/>
      <c r="W97" s="6" t="n"/>
      <c r="X97" s="6" t="n"/>
      <c r="Y97" s="6" t="n"/>
    </row>
    <row r="98" ht="20" customHeight="1">
      <c r="A98" s="25" t="n"/>
      <c r="B98" s="6" t="n"/>
      <c r="C98" s="6" t="n"/>
      <c r="D98" s="18">
        <f>IF($C98="","",IFERROR(VLOOKUP($C98,'設備台帳'!$A$5:$T$204,7,FALSE),""))</f>
        <v/>
      </c>
      <c r="E98" s="18">
        <f>IF($C98="","",IFERROR(VLOOKUP($C98,'設備台帳'!$A$5:$T$204,2,FALSE),""))</f>
        <v/>
      </c>
      <c r="F98" s="18">
        <f>IF($C98="","",IFERROR(VLOOKUP($C98,'設備台帳'!$A$5:$T$204,3,FALSE),""))</f>
        <v/>
      </c>
      <c r="G98" s="18">
        <f>IF($C98="","",IFERROR(VLOOKUP($C98,'設備台帳'!$A$5:$T$204,5,FALSE),""))</f>
        <v/>
      </c>
      <c r="H98" s="6" t="n"/>
      <c r="I98" s="6" t="n"/>
      <c r="J98" s="6" t="n"/>
      <c r="K98" s="6" t="n"/>
      <c r="L98" s="6" t="n"/>
      <c r="M98" s="6" t="n"/>
      <c r="N98" s="6" t="n"/>
      <c r="O98" s="6" t="n"/>
      <c r="P98" s="6" t="n"/>
      <c r="Q98" s="6" t="n"/>
      <c r="R98" s="6" t="n"/>
      <c r="S98" s="25" t="n"/>
      <c r="T98" s="6" t="n"/>
      <c r="U98" s="6" t="n"/>
      <c r="V98" s="25" t="n"/>
      <c r="W98" s="6" t="n"/>
      <c r="X98" s="6" t="n"/>
      <c r="Y98" s="6" t="n"/>
    </row>
    <row r="99" ht="20" customHeight="1">
      <c r="A99" s="25" t="n"/>
      <c r="B99" s="6" t="n"/>
      <c r="C99" s="6" t="n"/>
      <c r="D99" s="18">
        <f>IF($C99="","",IFERROR(VLOOKUP($C99,'設備台帳'!$A$5:$T$204,7,FALSE),""))</f>
        <v/>
      </c>
      <c r="E99" s="18">
        <f>IF($C99="","",IFERROR(VLOOKUP($C99,'設備台帳'!$A$5:$T$204,2,FALSE),""))</f>
        <v/>
      </c>
      <c r="F99" s="18">
        <f>IF($C99="","",IFERROR(VLOOKUP($C99,'設備台帳'!$A$5:$T$204,3,FALSE),""))</f>
        <v/>
      </c>
      <c r="G99" s="18">
        <f>IF($C99="","",IFERROR(VLOOKUP($C99,'設備台帳'!$A$5:$T$204,5,FALSE),""))</f>
        <v/>
      </c>
      <c r="H99" s="6" t="n"/>
      <c r="I99" s="6" t="n"/>
      <c r="J99" s="6" t="n"/>
      <c r="K99" s="6" t="n"/>
      <c r="L99" s="6" t="n"/>
      <c r="M99" s="6" t="n"/>
      <c r="N99" s="6" t="n"/>
      <c r="O99" s="6" t="n"/>
      <c r="P99" s="6" t="n"/>
      <c r="Q99" s="6" t="n"/>
      <c r="R99" s="6" t="n"/>
      <c r="S99" s="25" t="n"/>
      <c r="T99" s="6" t="n"/>
      <c r="U99" s="6" t="n"/>
      <c r="V99" s="25" t="n"/>
      <c r="W99" s="6" t="n"/>
      <c r="X99" s="6" t="n"/>
      <c r="Y99" s="6" t="n"/>
    </row>
    <row r="100" ht="20" customHeight="1">
      <c r="A100" s="25" t="n"/>
      <c r="B100" s="6" t="n"/>
      <c r="C100" s="6" t="n"/>
      <c r="D100" s="18">
        <f>IF($C100="","",IFERROR(VLOOKUP($C100,'設備台帳'!$A$5:$T$204,7,FALSE),""))</f>
        <v/>
      </c>
      <c r="E100" s="18">
        <f>IF($C100="","",IFERROR(VLOOKUP($C100,'設備台帳'!$A$5:$T$204,2,FALSE),""))</f>
        <v/>
      </c>
      <c r="F100" s="18">
        <f>IF($C100="","",IFERROR(VLOOKUP($C100,'設備台帳'!$A$5:$T$204,3,FALSE),""))</f>
        <v/>
      </c>
      <c r="G100" s="18">
        <f>IF($C100="","",IFERROR(VLOOKUP($C100,'設備台帳'!$A$5:$T$204,5,FALSE),""))</f>
        <v/>
      </c>
      <c r="H100" s="6" t="n"/>
      <c r="I100" s="6" t="n"/>
      <c r="J100" s="6" t="n"/>
      <c r="K100" s="6" t="n"/>
      <c r="L100" s="6" t="n"/>
      <c r="M100" s="6" t="n"/>
      <c r="N100" s="6" t="n"/>
      <c r="O100" s="6" t="n"/>
      <c r="P100" s="6" t="n"/>
      <c r="Q100" s="6" t="n"/>
      <c r="R100" s="6" t="n"/>
      <c r="S100" s="25" t="n"/>
      <c r="T100" s="6" t="n"/>
      <c r="U100" s="6" t="n"/>
      <c r="V100" s="25" t="n"/>
      <c r="W100" s="6" t="n"/>
      <c r="X100" s="6" t="n"/>
      <c r="Y100" s="6" t="n"/>
    </row>
    <row r="101" ht="20" customHeight="1">
      <c r="A101" s="25" t="n"/>
      <c r="B101" s="6" t="n"/>
      <c r="C101" s="6" t="n"/>
      <c r="D101" s="18">
        <f>IF($C101="","",IFERROR(VLOOKUP($C101,'設備台帳'!$A$5:$T$204,7,FALSE),""))</f>
        <v/>
      </c>
      <c r="E101" s="18">
        <f>IF($C101="","",IFERROR(VLOOKUP($C101,'設備台帳'!$A$5:$T$204,2,FALSE),""))</f>
        <v/>
      </c>
      <c r="F101" s="18">
        <f>IF($C101="","",IFERROR(VLOOKUP($C101,'設備台帳'!$A$5:$T$204,3,FALSE),""))</f>
        <v/>
      </c>
      <c r="G101" s="18">
        <f>IF($C101="","",IFERROR(VLOOKUP($C101,'設備台帳'!$A$5:$T$204,5,FALSE),""))</f>
        <v/>
      </c>
      <c r="H101" s="6" t="n"/>
      <c r="I101" s="6" t="n"/>
      <c r="J101" s="6" t="n"/>
      <c r="K101" s="6" t="n"/>
      <c r="L101" s="6" t="n"/>
      <c r="M101" s="6" t="n"/>
      <c r="N101" s="6" t="n"/>
      <c r="O101" s="6" t="n"/>
      <c r="P101" s="6" t="n"/>
      <c r="Q101" s="6" t="n"/>
      <c r="R101" s="6" t="n"/>
      <c r="S101" s="25" t="n"/>
      <c r="T101" s="6" t="n"/>
      <c r="U101" s="6" t="n"/>
      <c r="V101" s="25" t="n"/>
      <c r="W101" s="6" t="n"/>
      <c r="X101" s="6" t="n"/>
      <c r="Y101" s="6" t="n"/>
    </row>
    <row r="102" ht="20" customHeight="1">
      <c r="A102" s="25" t="n"/>
      <c r="B102" s="6" t="n"/>
      <c r="C102" s="6" t="n"/>
      <c r="D102" s="18">
        <f>IF($C102="","",IFERROR(VLOOKUP($C102,'設備台帳'!$A$5:$T$204,7,FALSE),""))</f>
        <v/>
      </c>
      <c r="E102" s="18">
        <f>IF($C102="","",IFERROR(VLOOKUP($C102,'設備台帳'!$A$5:$T$204,2,FALSE),""))</f>
        <v/>
      </c>
      <c r="F102" s="18">
        <f>IF($C102="","",IFERROR(VLOOKUP($C102,'設備台帳'!$A$5:$T$204,3,FALSE),""))</f>
        <v/>
      </c>
      <c r="G102" s="18">
        <f>IF($C102="","",IFERROR(VLOOKUP($C102,'設備台帳'!$A$5:$T$204,5,FALSE),""))</f>
        <v/>
      </c>
      <c r="H102" s="6" t="n"/>
      <c r="I102" s="6" t="n"/>
      <c r="J102" s="6" t="n"/>
      <c r="K102" s="6" t="n"/>
      <c r="L102" s="6" t="n"/>
      <c r="M102" s="6" t="n"/>
      <c r="N102" s="6" t="n"/>
      <c r="O102" s="6" t="n"/>
      <c r="P102" s="6" t="n"/>
      <c r="Q102" s="6" t="n"/>
      <c r="R102" s="6" t="n"/>
      <c r="S102" s="25" t="n"/>
      <c r="T102" s="6" t="n"/>
      <c r="U102" s="6" t="n"/>
      <c r="V102" s="25" t="n"/>
      <c r="W102" s="6" t="n"/>
      <c r="X102" s="6" t="n"/>
      <c r="Y102" s="6" t="n"/>
    </row>
    <row r="103" ht="20" customHeight="1">
      <c r="A103" s="25" t="n"/>
      <c r="B103" s="6" t="n"/>
      <c r="C103" s="6" t="n"/>
      <c r="D103" s="18">
        <f>IF($C103="","",IFERROR(VLOOKUP($C103,'設備台帳'!$A$5:$T$204,7,FALSE),""))</f>
        <v/>
      </c>
      <c r="E103" s="18">
        <f>IF($C103="","",IFERROR(VLOOKUP($C103,'設備台帳'!$A$5:$T$204,2,FALSE),""))</f>
        <v/>
      </c>
      <c r="F103" s="18">
        <f>IF($C103="","",IFERROR(VLOOKUP($C103,'設備台帳'!$A$5:$T$204,3,FALSE),""))</f>
        <v/>
      </c>
      <c r="G103" s="18">
        <f>IF($C103="","",IFERROR(VLOOKUP($C103,'設備台帳'!$A$5:$T$204,5,FALSE),""))</f>
        <v/>
      </c>
      <c r="H103" s="6" t="n"/>
      <c r="I103" s="6" t="n"/>
      <c r="J103" s="6" t="n"/>
      <c r="K103" s="6" t="n"/>
      <c r="L103" s="6" t="n"/>
      <c r="M103" s="6" t="n"/>
      <c r="N103" s="6" t="n"/>
      <c r="O103" s="6" t="n"/>
      <c r="P103" s="6" t="n"/>
      <c r="Q103" s="6" t="n"/>
      <c r="R103" s="6" t="n"/>
      <c r="S103" s="25" t="n"/>
      <c r="T103" s="6" t="n"/>
      <c r="U103" s="6" t="n"/>
      <c r="V103" s="25" t="n"/>
      <c r="W103" s="6" t="n"/>
      <c r="X103" s="6" t="n"/>
      <c r="Y103" s="6" t="n"/>
    </row>
    <row r="104" ht="20" customHeight="1">
      <c r="A104" s="25" t="n"/>
      <c r="B104" s="6" t="n"/>
      <c r="C104" s="6" t="n"/>
      <c r="D104" s="18">
        <f>IF($C104="","",IFERROR(VLOOKUP($C104,'設備台帳'!$A$5:$T$204,7,FALSE),""))</f>
        <v/>
      </c>
      <c r="E104" s="18">
        <f>IF($C104="","",IFERROR(VLOOKUP($C104,'設備台帳'!$A$5:$T$204,2,FALSE),""))</f>
        <v/>
      </c>
      <c r="F104" s="18">
        <f>IF($C104="","",IFERROR(VLOOKUP($C104,'設備台帳'!$A$5:$T$204,3,FALSE),""))</f>
        <v/>
      </c>
      <c r="G104" s="18">
        <f>IF($C104="","",IFERROR(VLOOKUP($C104,'設備台帳'!$A$5:$T$204,5,FALSE),""))</f>
        <v/>
      </c>
      <c r="H104" s="6" t="n"/>
      <c r="I104" s="6" t="n"/>
      <c r="J104" s="6" t="n"/>
      <c r="K104" s="6" t="n"/>
      <c r="L104" s="6" t="n"/>
      <c r="M104" s="6" t="n"/>
      <c r="N104" s="6" t="n"/>
      <c r="O104" s="6" t="n"/>
      <c r="P104" s="6" t="n"/>
      <c r="Q104" s="6" t="n"/>
      <c r="R104" s="6" t="n"/>
      <c r="S104" s="25" t="n"/>
      <c r="T104" s="6" t="n"/>
      <c r="U104" s="6" t="n"/>
      <c r="V104" s="25" t="n"/>
      <c r="W104" s="6" t="n"/>
      <c r="X104" s="6" t="n"/>
      <c r="Y104" s="6" t="n"/>
    </row>
    <row r="105" ht="20" customHeight="1">
      <c r="A105" s="25" t="n"/>
      <c r="B105" s="6" t="n"/>
      <c r="C105" s="6" t="n"/>
      <c r="D105" s="18">
        <f>IF($C105="","",IFERROR(VLOOKUP($C105,'設備台帳'!$A$5:$T$204,7,FALSE),""))</f>
        <v/>
      </c>
      <c r="E105" s="18">
        <f>IF($C105="","",IFERROR(VLOOKUP($C105,'設備台帳'!$A$5:$T$204,2,FALSE),""))</f>
        <v/>
      </c>
      <c r="F105" s="18">
        <f>IF($C105="","",IFERROR(VLOOKUP($C105,'設備台帳'!$A$5:$T$204,3,FALSE),""))</f>
        <v/>
      </c>
      <c r="G105" s="18">
        <f>IF($C105="","",IFERROR(VLOOKUP($C105,'設備台帳'!$A$5:$T$204,5,FALSE),""))</f>
        <v/>
      </c>
      <c r="H105" s="6" t="n"/>
      <c r="I105" s="6" t="n"/>
      <c r="J105" s="6" t="n"/>
      <c r="K105" s="6" t="n"/>
      <c r="L105" s="6" t="n"/>
      <c r="M105" s="6" t="n"/>
      <c r="N105" s="6" t="n"/>
      <c r="O105" s="6" t="n"/>
      <c r="P105" s="6" t="n"/>
      <c r="Q105" s="6" t="n"/>
      <c r="R105" s="6" t="n"/>
      <c r="S105" s="25" t="n"/>
      <c r="T105" s="6" t="n"/>
      <c r="U105" s="6" t="n"/>
      <c r="V105" s="25" t="n"/>
      <c r="W105" s="6" t="n"/>
      <c r="X105" s="6" t="n"/>
      <c r="Y105" s="6" t="n"/>
    </row>
    <row r="106" ht="20" customHeight="1">
      <c r="A106" s="25" t="n"/>
      <c r="B106" s="6" t="n"/>
      <c r="C106" s="6" t="n"/>
      <c r="D106" s="18">
        <f>IF($C106="","",IFERROR(VLOOKUP($C106,'設備台帳'!$A$5:$T$204,7,FALSE),""))</f>
        <v/>
      </c>
      <c r="E106" s="18">
        <f>IF($C106="","",IFERROR(VLOOKUP($C106,'設備台帳'!$A$5:$T$204,2,FALSE),""))</f>
        <v/>
      </c>
      <c r="F106" s="18">
        <f>IF($C106="","",IFERROR(VLOOKUP($C106,'設備台帳'!$A$5:$T$204,3,FALSE),""))</f>
        <v/>
      </c>
      <c r="G106" s="18">
        <f>IF($C106="","",IFERROR(VLOOKUP($C106,'設備台帳'!$A$5:$T$204,5,FALSE),""))</f>
        <v/>
      </c>
      <c r="H106" s="6" t="n"/>
      <c r="I106" s="6" t="n"/>
      <c r="J106" s="6" t="n"/>
      <c r="K106" s="6" t="n"/>
      <c r="L106" s="6" t="n"/>
      <c r="M106" s="6" t="n"/>
      <c r="N106" s="6" t="n"/>
      <c r="O106" s="6" t="n"/>
      <c r="P106" s="6" t="n"/>
      <c r="Q106" s="6" t="n"/>
      <c r="R106" s="6" t="n"/>
      <c r="S106" s="25" t="n"/>
      <c r="T106" s="6" t="n"/>
      <c r="U106" s="6" t="n"/>
      <c r="V106" s="25" t="n"/>
      <c r="W106" s="6" t="n"/>
      <c r="X106" s="6" t="n"/>
      <c r="Y106" s="6" t="n"/>
    </row>
    <row r="107" ht="20" customHeight="1">
      <c r="A107" s="25" t="n"/>
      <c r="B107" s="6" t="n"/>
      <c r="C107" s="6" t="n"/>
      <c r="D107" s="18">
        <f>IF($C107="","",IFERROR(VLOOKUP($C107,'設備台帳'!$A$5:$T$204,7,FALSE),""))</f>
        <v/>
      </c>
      <c r="E107" s="18">
        <f>IF($C107="","",IFERROR(VLOOKUP($C107,'設備台帳'!$A$5:$T$204,2,FALSE),""))</f>
        <v/>
      </c>
      <c r="F107" s="18">
        <f>IF($C107="","",IFERROR(VLOOKUP($C107,'設備台帳'!$A$5:$T$204,3,FALSE),""))</f>
        <v/>
      </c>
      <c r="G107" s="18">
        <f>IF($C107="","",IFERROR(VLOOKUP($C107,'設備台帳'!$A$5:$T$204,5,FALSE),""))</f>
        <v/>
      </c>
      <c r="H107" s="6" t="n"/>
      <c r="I107" s="6" t="n"/>
      <c r="J107" s="6" t="n"/>
      <c r="K107" s="6" t="n"/>
      <c r="L107" s="6" t="n"/>
      <c r="M107" s="6" t="n"/>
      <c r="N107" s="6" t="n"/>
      <c r="O107" s="6" t="n"/>
      <c r="P107" s="6" t="n"/>
      <c r="Q107" s="6" t="n"/>
      <c r="R107" s="6" t="n"/>
      <c r="S107" s="25" t="n"/>
      <c r="T107" s="6" t="n"/>
      <c r="U107" s="6" t="n"/>
      <c r="V107" s="25" t="n"/>
      <c r="W107" s="6" t="n"/>
      <c r="X107" s="6" t="n"/>
      <c r="Y107" s="6" t="n"/>
    </row>
    <row r="108" ht="20" customHeight="1">
      <c r="A108" s="25" t="n"/>
      <c r="B108" s="6" t="n"/>
      <c r="C108" s="6" t="n"/>
      <c r="D108" s="18">
        <f>IF($C108="","",IFERROR(VLOOKUP($C108,'設備台帳'!$A$5:$T$204,7,FALSE),""))</f>
        <v/>
      </c>
      <c r="E108" s="18">
        <f>IF($C108="","",IFERROR(VLOOKUP($C108,'設備台帳'!$A$5:$T$204,2,FALSE),""))</f>
        <v/>
      </c>
      <c r="F108" s="18">
        <f>IF($C108="","",IFERROR(VLOOKUP($C108,'設備台帳'!$A$5:$T$204,3,FALSE),""))</f>
        <v/>
      </c>
      <c r="G108" s="18">
        <f>IF($C108="","",IFERROR(VLOOKUP($C108,'設備台帳'!$A$5:$T$204,5,FALSE),""))</f>
        <v/>
      </c>
      <c r="H108" s="6" t="n"/>
      <c r="I108" s="6" t="n"/>
      <c r="J108" s="6" t="n"/>
      <c r="K108" s="6" t="n"/>
      <c r="L108" s="6" t="n"/>
      <c r="M108" s="6" t="n"/>
      <c r="N108" s="6" t="n"/>
      <c r="O108" s="6" t="n"/>
      <c r="P108" s="6" t="n"/>
      <c r="Q108" s="6" t="n"/>
      <c r="R108" s="6" t="n"/>
      <c r="S108" s="25" t="n"/>
      <c r="T108" s="6" t="n"/>
      <c r="U108" s="6" t="n"/>
      <c r="V108" s="25" t="n"/>
      <c r="W108" s="6" t="n"/>
      <c r="X108" s="6" t="n"/>
      <c r="Y108" s="6" t="n"/>
    </row>
    <row r="109" ht="20" customHeight="1">
      <c r="A109" s="25" t="n"/>
      <c r="B109" s="6" t="n"/>
      <c r="C109" s="6" t="n"/>
      <c r="D109" s="18">
        <f>IF($C109="","",IFERROR(VLOOKUP($C109,'設備台帳'!$A$5:$T$204,7,FALSE),""))</f>
        <v/>
      </c>
      <c r="E109" s="18">
        <f>IF($C109="","",IFERROR(VLOOKUP($C109,'設備台帳'!$A$5:$T$204,2,FALSE),""))</f>
        <v/>
      </c>
      <c r="F109" s="18">
        <f>IF($C109="","",IFERROR(VLOOKUP($C109,'設備台帳'!$A$5:$T$204,3,FALSE),""))</f>
        <v/>
      </c>
      <c r="G109" s="18">
        <f>IF($C109="","",IFERROR(VLOOKUP($C109,'設備台帳'!$A$5:$T$204,5,FALSE),""))</f>
        <v/>
      </c>
      <c r="H109" s="6" t="n"/>
      <c r="I109" s="6" t="n"/>
      <c r="J109" s="6" t="n"/>
      <c r="K109" s="6" t="n"/>
      <c r="L109" s="6" t="n"/>
      <c r="M109" s="6" t="n"/>
      <c r="N109" s="6" t="n"/>
      <c r="O109" s="6" t="n"/>
      <c r="P109" s="6" t="n"/>
      <c r="Q109" s="6" t="n"/>
      <c r="R109" s="6" t="n"/>
      <c r="S109" s="25" t="n"/>
      <c r="T109" s="6" t="n"/>
      <c r="U109" s="6" t="n"/>
      <c r="V109" s="25" t="n"/>
      <c r="W109" s="6" t="n"/>
      <c r="X109" s="6" t="n"/>
      <c r="Y109" s="6" t="n"/>
    </row>
    <row r="110" ht="20" customHeight="1">
      <c r="A110" s="25" t="n"/>
      <c r="B110" s="6" t="n"/>
      <c r="C110" s="6" t="n"/>
      <c r="D110" s="18">
        <f>IF($C110="","",IFERROR(VLOOKUP($C110,'設備台帳'!$A$5:$T$204,7,FALSE),""))</f>
        <v/>
      </c>
      <c r="E110" s="18">
        <f>IF($C110="","",IFERROR(VLOOKUP($C110,'設備台帳'!$A$5:$T$204,2,FALSE),""))</f>
        <v/>
      </c>
      <c r="F110" s="18">
        <f>IF($C110="","",IFERROR(VLOOKUP($C110,'設備台帳'!$A$5:$T$204,3,FALSE),""))</f>
        <v/>
      </c>
      <c r="G110" s="18">
        <f>IF($C110="","",IFERROR(VLOOKUP($C110,'設備台帳'!$A$5:$T$204,5,FALSE),""))</f>
        <v/>
      </c>
      <c r="H110" s="6" t="n"/>
      <c r="I110" s="6" t="n"/>
      <c r="J110" s="6" t="n"/>
      <c r="K110" s="6" t="n"/>
      <c r="L110" s="6" t="n"/>
      <c r="M110" s="6" t="n"/>
      <c r="N110" s="6" t="n"/>
      <c r="O110" s="6" t="n"/>
      <c r="P110" s="6" t="n"/>
      <c r="Q110" s="6" t="n"/>
      <c r="R110" s="6" t="n"/>
      <c r="S110" s="25" t="n"/>
      <c r="T110" s="6" t="n"/>
      <c r="U110" s="6" t="n"/>
      <c r="V110" s="25" t="n"/>
      <c r="W110" s="6" t="n"/>
      <c r="X110" s="6" t="n"/>
      <c r="Y110" s="6" t="n"/>
    </row>
    <row r="111" ht="20" customHeight="1">
      <c r="A111" s="25" t="n"/>
      <c r="B111" s="6" t="n"/>
      <c r="C111" s="6" t="n"/>
      <c r="D111" s="18">
        <f>IF($C111="","",IFERROR(VLOOKUP($C111,'設備台帳'!$A$5:$T$204,7,FALSE),""))</f>
        <v/>
      </c>
      <c r="E111" s="18">
        <f>IF($C111="","",IFERROR(VLOOKUP($C111,'設備台帳'!$A$5:$T$204,2,FALSE),""))</f>
        <v/>
      </c>
      <c r="F111" s="18">
        <f>IF($C111="","",IFERROR(VLOOKUP($C111,'設備台帳'!$A$5:$T$204,3,FALSE),""))</f>
        <v/>
      </c>
      <c r="G111" s="18">
        <f>IF($C111="","",IFERROR(VLOOKUP($C111,'設備台帳'!$A$5:$T$204,5,FALSE),""))</f>
        <v/>
      </c>
      <c r="H111" s="6" t="n"/>
      <c r="I111" s="6" t="n"/>
      <c r="J111" s="6" t="n"/>
      <c r="K111" s="6" t="n"/>
      <c r="L111" s="6" t="n"/>
      <c r="M111" s="6" t="n"/>
      <c r="N111" s="6" t="n"/>
      <c r="O111" s="6" t="n"/>
      <c r="P111" s="6" t="n"/>
      <c r="Q111" s="6" t="n"/>
      <c r="R111" s="6" t="n"/>
      <c r="S111" s="25" t="n"/>
      <c r="T111" s="6" t="n"/>
      <c r="U111" s="6" t="n"/>
      <c r="V111" s="25" t="n"/>
      <c r="W111" s="6" t="n"/>
      <c r="X111" s="6" t="n"/>
      <c r="Y111" s="6" t="n"/>
    </row>
    <row r="112" ht="20" customHeight="1">
      <c r="A112" s="25" t="n"/>
      <c r="B112" s="6" t="n"/>
      <c r="C112" s="6" t="n"/>
      <c r="D112" s="18">
        <f>IF($C112="","",IFERROR(VLOOKUP($C112,'設備台帳'!$A$5:$T$204,7,FALSE),""))</f>
        <v/>
      </c>
      <c r="E112" s="18">
        <f>IF($C112="","",IFERROR(VLOOKUP($C112,'設備台帳'!$A$5:$T$204,2,FALSE),""))</f>
        <v/>
      </c>
      <c r="F112" s="18">
        <f>IF($C112="","",IFERROR(VLOOKUP($C112,'設備台帳'!$A$5:$T$204,3,FALSE),""))</f>
        <v/>
      </c>
      <c r="G112" s="18">
        <f>IF($C112="","",IFERROR(VLOOKUP($C112,'設備台帳'!$A$5:$T$204,5,FALSE),""))</f>
        <v/>
      </c>
      <c r="H112" s="6" t="n"/>
      <c r="I112" s="6" t="n"/>
      <c r="J112" s="6" t="n"/>
      <c r="K112" s="6" t="n"/>
      <c r="L112" s="6" t="n"/>
      <c r="M112" s="6" t="n"/>
      <c r="N112" s="6" t="n"/>
      <c r="O112" s="6" t="n"/>
      <c r="P112" s="6" t="n"/>
      <c r="Q112" s="6" t="n"/>
      <c r="R112" s="6" t="n"/>
      <c r="S112" s="25" t="n"/>
      <c r="T112" s="6" t="n"/>
      <c r="U112" s="6" t="n"/>
      <c r="V112" s="25" t="n"/>
      <c r="W112" s="6" t="n"/>
      <c r="X112" s="6" t="n"/>
      <c r="Y112" s="6" t="n"/>
    </row>
    <row r="113" ht="20" customHeight="1">
      <c r="A113" s="25" t="n"/>
      <c r="B113" s="6" t="n"/>
      <c r="C113" s="6" t="n"/>
      <c r="D113" s="18">
        <f>IF($C113="","",IFERROR(VLOOKUP($C113,'設備台帳'!$A$5:$T$204,7,FALSE),""))</f>
        <v/>
      </c>
      <c r="E113" s="18">
        <f>IF($C113="","",IFERROR(VLOOKUP($C113,'設備台帳'!$A$5:$T$204,2,FALSE),""))</f>
        <v/>
      </c>
      <c r="F113" s="18">
        <f>IF($C113="","",IFERROR(VLOOKUP($C113,'設備台帳'!$A$5:$T$204,3,FALSE),""))</f>
        <v/>
      </c>
      <c r="G113" s="18">
        <f>IF($C113="","",IFERROR(VLOOKUP($C113,'設備台帳'!$A$5:$T$204,5,FALSE),""))</f>
        <v/>
      </c>
      <c r="H113" s="6" t="n"/>
      <c r="I113" s="6" t="n"/>
      <c r="J113" s="6" t="n"/>
      <c r="K113" s="6" t="n"/>
      <c r="L113" s="6" t="n"/>
      <c r="M113" s="6" t="n"/>
      <c r="N113" s="6" t="n"/>
      <c r="O113" s="6" t="n"/>
      <c r="P113" s="6" t="n"/>
      <c r="Q113" s="6" t="n"/>
      <c r="R113" s="6" t="n"/>
      <c r="S113" s="25" t="n"/>
      <c r="T113" s="6" t="n"/>
      <c r="U113" s="6" t="n"/>
      <c r="V113" s="25" t="n"/>
      <c r="W113" s="6" t="n"/>
      <c r="X113" s="6" t="n"/>
      <c r="Y113" s="6" t="n"/>
    </row>
    <row r="114" ht="20" customHeight="1">
      <c r="A114" s="25" t="n"/>
      <c r="B114" s="6" t="n"/>
      <c r="C114" s="6" t="n"/>
      <c r="D114" s="18">
        <f>IF($C114="","",IFERROR(VLOOKUP($C114,'設備台帳'!$A$5:$T$204,7,FALSE),""))</f>
        <v/>
      </c>
      <c r="E114" s="18">
        <f>IF($C114="","",IFERROR(VLOOKUP($C114,'設備台帳'!$A$5:$T$204,2,FALSE),""))</f>
        <v/>
      </c>
      <c r="F114" s="18">
        <f>IF($C114="","",IFERROR(VLOOKUP($C114,'設備台帳'!$A$5:$T$204,3,FALSE),""))</f>
        <v/>
      </c>
      <c r="G114" s="18">
        <f>IF($C114="","",IFERROR(VLOOKUP($C114,'設備台帳'!$A$5:$T$204,5,FALSE),""))</f>
        <v/>
      </c>
      <c r="H114" s="6" t="n"/>
      <c r="I114" s="6" t="n"/>
      <c r="J114" s="6" t="n"/>
      <c r="K114" s="6" t="n"/>
      <c r="L114" s="6" t="n"/>
      <c r="M114" s="6" t="n"/>
      <c r="N114" s="6" t="n"/>
      <c r="O114" s="6" t="n"/>
      <c r="P114" s="6" t="n"/>
      <c r="Q114" s="6" t="n"/>
      <c r="R114" s="6" t="n"/>
      <c r="S114" s="25" t="n"/>
      <c r="T114" s="6" t="n"/>
      <c r="U114" s="6" t="n"/>
      <c r="V114" s="25" t="n"/>
      <c r="W114" s="6" t="n"/>
      <c r="X114" s="6" t="n"/>
      <c r="Y114" s="6" t="n"/>
    </row>
    <row r="115" ht="20" customHeight="1">
      <c r="A115" s="25" t="n"/>
      <c r="B115" s="6" t="n"/>
      <c r="C115" s="6" t="n"/>
      <c r="D115" s="18">
        <f>IF($C115="","",IFERROR(VLOOKUP($C115,'設備台帳'!$A$5:$T$204,7,FALSE),""))</f>
        <v/>
      </c>
      <c r="E115" s="18">
        <f>IF($C115="","",IFERROR(VLOOKUP($C115,'設備台帳'!$A$5:$T$204,2,FALSE),""))</f>
        <v/>
      </c>
      <c r="F115" s="18">
        <f>IF($C115="","",IFERROR(VLOOKUP($C115,'設備台帳'!$A$5:$T$204,3,FALSE),""))</f>
        <v/>
      </c>
      <c r="G115" s="18">
        <f>IF($C115="","",IFERROR(VLOOKUP($C115,'設備台帳'!$A$5:$T$204,5,FALSE),""))</f>
        <v/>
      </c>
      <c r="H115" s="6" t="n"/>
      <c r="I115" s="6" t="n"/>
      <c r="J115" s="6" t="n"/>
      <c r="K115" s="6" t="n"/>
      <c r="L115" s="6" t="n"/>
      <c r="M115" s="6" t="n"/>
      <c r="N115" s="6" t="n"/>
      <c r="O115" s="6" t="n"/>
      <c r="P115" s="6" t="n"/>
      <c r="Q115" s="6" t="n"/>
      <c r="R115" s="6" t="n"/>
      <c r="S115" s="25" t="n"/>
      <c r="T115" s="6" t="n"/>
      <c r="U115" s="6" t="n"/>
      <c r="V115" s="25" t="n"/>
      <c r="W115" s="6" t="n"/>
      <c r="X115" s="6" t="n"/>
      <c r="Y115" s="6" t="n"/>
    </row>
    <row r="116" ht="20" customHeight="1">
      <c r="A116" s="25" t="n"/>
      <c r="B116" s="6" t="n"/>
      <c r="C116" s="6" t="n"/>
      <c r="D116" s="18">
        <f>IF($C116="","",IFERROR(VLOOKUP($C116,'設備台帳'!$A$5:$T$204,7,FALSE),""))</f>
        <v/>
      </c>
      <c r="E116" s="18">
        <f>IF($C116="","",IFERROR(VLOOKUP($C116,'設備台帳'!$A$5:$T$204,2,FALSE),""))</f>
        <v/>
      </c>
      <c r="F116" s="18">
        <f>IF($C116="","",IFERROR(VLOOKUP($C116,'設備台帳'!$A$5:$T$204,3,FALSE),""))</f>
        <v/>
      </c>
      <c r="G116" s="18">
        <f>IF($C116="","",IFERROR(VLOOKUP($C116,'設備台帳'!$A$5:$T$204,5,FALSE),""))</f>
        <v/>
      </c>
      <c r="H116" s="6" t="n"/>
      <c r="I116" s="6" t="n"/>
      <c r="J116" s="6" t="n"/>
      <c r="K116" s="6" t="n"/>
      <c r="L116" s="6" t="n"/>
      <c r="M116" s="6" t="n"/>
      <c r="N116" s="6" t="n"/>
      <c r="O116" s="6" t="n"/>
      <c r="P116" s="6" t="n"/>
      <c r="Q116" s="6" t="n"/>
      <c r="R116" s="6" t="n"/>
      <c r="S116" s="25" t="n"/>
      <c r="T116" s="6" t="n"/>
      <c r="U116" s="6" t="n"/>
      <c r="V116" s="25" t="n"/>
      <c r="W116" s="6" t="n"/>
      <c r="X116" s="6" t="n"/>
      <c r="Y116" s="6" t="n"/>
    </row>
    <row r="117" ht="20" customHeight="1">
      <c r="A117" s="25" t="n"/>
      <c r="B117" s="6" t="n"/>
      <c r="C117" s="6" t="n"/>
      <c r="D117" s="18">
        <f>IF($C117="","",IFERROR(VLOOKUP($C117,'設備台帳'!$A$5:$T$204,7,FALSE),""))</f>
        <v/>
      </c>
      <c r="E117" s="18">
        <f>IF($C117="","",IFERROR(VLOOKUP($C117,'設備台帳'!$A$5:$T$204,2,FALSE),""))</f>
        <v/>
      </c>
      <c r="F117" s="18">
        <f>IF($C117="","",IFERROR(VLOOKUP($C117,'設備台帳'!$A$5:$T$204,3,FALSE),""))</f>
        <v/>
      </c>
      <c r="G117" s="18">
        <f>IF($C117="","",IFERROR(VLOOKUP($C117,'設備台帳'!$A$5:$T$204,5,FALSE),""))</f>
        <v/>
      </c>
      <c r="H117" s="6" t="n"/>
      <c r="I117" s="6" t="n"/>
      <c r="J117" s="6" t="n"/>
      <c r="K117" s="6" t="n"/>
      <c r="L117" s="6" t="n"/>
      <c r="M117" s="6" t="n"/>
      <c r="N117" s="6" t="n"/>
      <c r="O117" s="6" t="n"/>
      <c r="P117" s="6" t="n"/>
      <c r="Q117" s="6" t="n"/>
      <c r="R117" s="6" t="n"/>
      <c r="S117" s="25" t="n"/>
      <c r="T117" s="6" t="n"/>
      <c r="U117" s="6" t="n"/>
      <c r="V117" s="25" t="n"/>
      <c r="W117" s="6" t="n"/>
      <c r="X117" s="6" t="n"/>
      <c r="Y117" s="6" t="n"/>
    </row>
    <row r="118" ht="20" customHeight="1">
      <c r="A118" s="25" t="n"/>
      <c r="B118" s="6" t="n"/>
      <c r="C118" s="6" t="n"/>
      <c r="D118" s="18">
        <f>IF($C118="","",IFERROR(VLOOKUP($C118,'設備台帳'!$A$5:$T$204,7,FALSE),""))</f>
        <v/>
      </c>
      <c r="E118" s="18">
        <f>IF($C118="","",IFERROR(VLOOKUP($C118,'設備台帳'!$A$5:$T$204,2,FALSE),""))</f>
        <v/>
      </c>
      <c r="F118" s="18">
        <f>IF($C118="","",IFERROR(VLOOKUP($C118,'設備台帳'!$A$5:$T$204,3,FALSE),""))</f>
        <v/>
      </c>
      <c r="G118" s="18">
        <f>IF($C118="","",IFERROR(VLOOKUP($C118,'設備台帳'!$A$5:$T$204,5,FALSE),""))</f>
        <v/>
      </c>
      <c r="H118" s="6" t="n"/>
      <c r="I118" s="6" t="n"/>
      <c r="J118" s="6" t="n"/>
      <c r="K118" s="6" t="n"/>
      <c r="L118" s="6" t="n"/>
      <c r="M118" s="6" t="n"/>
      <c r="N118" s="6" t="n"/>
      <c r="O118" s="6" t="n"/>
      <c r="P118" s="6" t="n"/>
      <c r="Q118" s="6" t="n"/>
      <c r="R118" s="6" t="n"/>
      <c r="S118" s="25" t="n"/>
      <c r="T118" s="6" t="n"/>
      <c r="U118" s="6" t="n"/>
      <c r="V118" s="25" t="n"/>
      <c r="W118" s="6" t="n"/>
      <c r="X118" s="6" t="n"/>
      <c r="Y118" s="6" t="n"/>
    </row>
    <row r="119" ht="20" customHeight="1">
      <c r="A119" s="25" t="n"/>
      <c r="B119" s="6" t="n"/>
      <c r="C119" s="6" t="n"/>
      <c r="D119" s="18">
        <f>IF($C119="","",IFERROR(VLOOKUP($C119,'設備台帳'!$A$5:$T$204,7,FALSE),""))</f>
        <v/>
      </c>
      <c r="E119" s="18">
        <f>IF($C119="","",IFERROR(VLOOKUP($C119,'設備台帳'!$A$5:$T$204,2,FALSE),""))</f>
        <v/>
      </c>
      <c r="F119" s="18">
        <f>IF($C119="","",IFERROR(VLOOKUP($C119,'設備台帳'!$A$5:$T$204,3,FALSE),""))</f>
        <v/>
      </c>
      <c r="G119" s="18">
        <f>IF($C119="","",IFERROR(VLOOKUP($C119,'設備台帳'!$A$5:$T$204,5,FALSE),""))</f>
        <v/>
      </c>
      <c r="H119" s="6" t="n"/>
      <c r="I119" s="6" t="n"/>
      <c r="J119" s="6" t="n"/>
      <c r="K119" s="6" t="n"/>
      <c r="L119" s="6" t="n"/>
      <c r="M119" s="6" t="n"/>
      <c r="N119" s="6" t="n"/>
      <c r="O119" s="6" t="n"/>
      <c r="P119" s="6" t="n"/>
      <c r="Q119" s="6" t="n"/>
      <c r="R119" s="6" t="n"/>
      <c r="S119" s="25" t="n"/>
      <c r="T119" s="6" t="n"/>
      <c r="U119" s="6" t="n"/>
      <c r="V119" s="25" t="n"/>
      <c r="W119" s="6" t="n"/>
      <c r="X119" s="6" t="n"/>
      <c r="Y119" s="6" t="n"/>
    </row>
    <row r="120" ht="20" customHeight="1">
      <c r="A120" s="25" t="n"/>
      <c r="B120" s="6" t="n"/>
      <c r="C120" s="6" t="n"/>
      <c r="D120" s="18">
        <f>IF($C120="","",IFERROR(VLOOKUP($C120,'設備台帳'!$A$5:$T$204,7,FALSE),""))</f>
        <v/>
      </c>
      <c r="E120" s="18">
        <f>IF($C120="","",IFERROR(VLOOKUP($C120,'設備台帳'!$A$5:$T$204,2,FALSE),""))</f>
        <v/>
      </c>
      <c r="F120" s="18">
        <f>IF($C120="","",IFERROR(VLOOKUP($C120,'設備台帳'!$A$5:$T$204,3,FALSE),""))</f>
        <v/>
      </c>
      <c r="G120" s="18">
        <f>IF($C120="","",IFERROR(VLOOKUP($C120,'設備台帳'!$A$5:$T$204,5,FALSE),""))</f>
        <v/>
      </c>
      <c r="H120" s="6" t="n"/>
      <c r="I120" s="6" t="n"/>
      <c r="J120" s="6" t="n"/>
      <c r="K120" s="6" t="n"/>
      <c r="L120" s="6" t="n"/>
      <c r="M120" s="6" t="n"/>
      <c r="N120" s="6" t="n"/>
      <c r="O120" s="6" t="n"/>
      <c r="P120" s="6" t="n"/>
      <c r="Q120" s="6" t="n"/>
      <c r="R120" s="6" t="n"/>
      <c r="S120" s="25" t="n"/>
      <c r="T120" s="6" t="n"/>
      <c r="U120" s="6" t="n"/>
      <c r="V120" s="25" t="n"/>
      <c r="W120" s="6" t="n"/>
      <c r="X120" s="6" t="n"/>
      <c r="Y120" s="6" t="n"/>
    </row>
    <row r="121" ht="20" customHeight="1">
      <c r="A121" s="25" t="n"/>
      <c r="B121" s="6" t="n"/>
      <c r="C121" s="6" t="n"/>
      <c r="D121" s="18">
        <f>IF($C121="","",IFERROR(VLOOKUP($C121,'設備台帳'!$A$5:$T$204,7,FALSE),""))</f>
        <v/>
      </c>
      <c r="E121" s="18">
        <f>IF($C121="","",IFERROR(VLOOKUP($C121,'設備台帳'!$A$5:$T$204,2,FALSE),""))</f>
        <v/>
      </c>
      <c r="F121" s="18">
        <f>IF($C121="","",IFERROR(VLOOKUP($C121,'設備台帳'!$A$5:$T$204,3,FALSE),""))</f>
        <v/>
      </c>
      <c r="G121" s="18">
        <f>IF($C121="","",IFERROR(VLOOKUP($C121,'設備台帳'!$A$5:$T$204,5,FALSE),""))</f>
        <v/>
      </c>
      <c r="H121" s="6" t="n"/>
      <c r="I121" s="6" t="n"/>
      <c r="J121" s="6" t="n"/>
      <c r="K121" s="6" t="n"/>
      <c r="L121" s="6" t="n"/>
      <c r="M121" s="6" t="n"/>
      <c r="N121" s="6" t="n"/>
      <c r="O121" s="6" t="n"/>
      <c r="P121" s="6" t="n"/>
      <c r="Q121" s="6" t="n"/>
      <c r="R121" s="6" t="n"/>
      <c r="S121" s="25" t="n"/>
      <c r="T121" s="6" t="n"/>
      <c r="U121" s="6" t="n"/>
      <c r="V121" s="25" t="n"/>
      <c r="W121" s="6" t="n"/>
      <c r="X121" s="6" t="n"/>
      <c r="Y121" s="6" t="n"/>
    </row>
    <row r="122" ht="20" customHeight="1">
      <c r="A122" s="25" t="n"/>
      <c r="B122" s="6" t="n"/>
      <c r="C122" s="6" t="n"/>
      <c r="D122" s="18">
        <f>IF($C122="","",IFERROR(VLOOKUP($C122,'設備台帳'!$A$5:$T$204,7,FALSE),""))</f>
        <v/>
      </c>
      <c r="E122" s="18">
        <f>IF($C122="","",IFERROR(VLOOKUP($C122,'設備台帳'!$A$5:$T$204,2,FALSE),""))</f>
        <v/>
      </c>
      <c r="F122" s="18">
        <f>IF($C122="","",IFERROR(VLOOKUP($C122,'設備台帳'!$A$5:$T$204,3,FALSE),""))</f>
        <v/>
      </c>
      <c r="G122" s="18">
        <f>IF($C122="","",IFERROR(VLOOKUP($C122,'設備台帳'!$A$5:$T$204,5,FALSE),""))</f>
        <v/>
      </c>
      <c r="H122" s="6" t="n"/>
      <c r="I122" s="6" t="n"/>
      <c r="J122" s="6" t="n"/>
      <c r="K122" s="6" t="n"/>
      <c r="L122" s="6" t="n"/>
      <c r="M122" s="6" t="n"/>
      <c r="N122" s="6" t="n"/>
      <c r="O122" s="6" t="n"/>
      <c r="P122" s="6" t="n"/>
      <c r="Q122" s="6" t="n"/>
      <c r="R122" s="6" t="n"/>
      <c r="S122" s="25" t="n"/>
      <c r="T122" s="6" t="n"/>
      <c r="U122" s="6" t="n"/>
      <c r="V122" s="25" t="n"/>
      <c r="W122" s="6" t="n"/>
      <c r="X122" s="6" t="n"/>
      <c r="Y122" s="6" t="n"/>
    </row>
    <row r="123" ht="20" customHeight="1">
      <c r="A123" s="25" t="n"/>
      <c r="B123" s="6" t="n"/>
      <c r="C123" s="6" t="n"/>
      <c r="D123" s="18">
        <f>IF($C123="","",IFERROR(VLOOKUP($C123,'設備台帳'!$A$5:$T$204,7,FALSE),""))</f>
        <v/>
      </c>
      <c r="E123" s="18">
        <f>IF($C123="","",IFERROR(VLOOKUP($C123,'設備台帳'!$A$5:$T$204,2,FALSE),""))</f>
        <v/>
      </c>
      <c r="F123" s="18">
        <f>IF($C123="","",IFERROR(VLOOKUP($C123,'設備台帳'!$A$5:$T$204,3,FALSE),""))</f>
        <v/>
      </c>
      <c r="G123" s="18">
        <f>IF($C123="","",IFERROR(VLOOKUP($C123,'設備台帳'!$A$5:$T$204,5,FALSE),""))</f>
        <v/>
      </c>
      <c r="H123" s="6" t="n"/>
      <c r="I123" s="6" t="n"/>
      <c r="J123" s="6" t="n"/>
      <c r="K123" s="6" t="n"/>
      <c r="L123" s="6" t="n"/>
      <c r="M123" s="6" t="n"/>
      <c r="N123" s="6" t="n"/>
      <c r="O123" s="6" t="n"/>
      <c r="P123" s="6" t="n"/>
      <c r="Q123" s="6" t="n"/>
      <c r="R123" s="6" t="n"/>
      <c r="S123" s="25" t="n"/>
      <c r="T123" s="6" t="n"/>
      <c r="U123" s="6" t="n"/>
      <c r="V123" s="25" t="n"/>
      <c r="W123" s="6" t="n"/>
      <c r="X123" s="6" t="n"/>
      <c r="Y123" s="6" t="n"/>
    </row>
    <row r="124" ht="20" customHeight="1">
      <c r="A124" s="25" t="n"/>
      <c r="B124" s="6" t="n"/>
      <c r="C124" s="6" t="n"/>
      <c r="D124" s="18">
        <f>IF($C124="","",IFERROR(VLOOKUP($C124,'設備台帳'!$A$5:$T$204,7,FALSE),""))</f>
        <v/>
      </c>
      <c r="E124" s="18">
        <f>IF($C124="","",IFERROR(VLOOKUP($C124,'設備台帳'!$A$5:$T$204,2,FALSE),""))</f>
        <v/>
      </c>
      <c r="F124" s="18">
        <f>IF($C124="","",IFERROR(VLOOKUP($C124,'設備台帳'!$A$5:$T$204,3,FALSE),""))</f>
        <v/>
      </c>
      <c r="G124" s="18">
        <f>IF($C124="","",IFERROR(VLOOKUP($C124,'設備台帳'!$A$5:$T$204,5,FALSE),""))</f>
        <v/>
      </c>
      <c r="H124" s="6" t="n"/>
      <c r="I124" s="6" t="n"/>
      <c r="J124" s="6" t="n"/>
      <c r="K124" s="6" t="n"/>
      <c r="L124" s="6" t="n"/>
      <c r="M124" s="6" t="n"/>
      <c r="N124" s="6" t="n"/>
      <c r="O124" s="6" t="n"/>
      <c r="P124" s="6" t="n"/>
      <c r="Q124" s="6" t="n"/>
      <c r="R124" s="6" t="n"/>
      <c r="S124" s="25" t="n"/>
      <c r="T124" s="6" t="n"/>
      <c r="U124" s="6" t="n"/>
      <c r="V124" s="25" t="n"/>
      <c r="W124" s="6" t="n"/>
      <c r="X124" s="6" t="n"/>
      <c r="Y124" s="6" t="n"/>
    </row>
    <row r="125" ht="20" customHeight="1">
      <c r="A125" s="25" t="n"/>
      <c r="B125" s="6" t="n"/>
      <c r="C125" s="6" t="n"/>
      <c r="D125" s="18">
        <f>IF($C125="","",IFERROR(VLOOKUP($C125,'設備台帳'!$A$5:$T$204,7,FALSE),""))</f>
        <v/>
      </c>
      <c r="E125" s="18">
        <f>IF($C125="","",IFERROR(VLOOKUP($C125,'設備台帳'!$A$5:$T$204,2,FALSE),""))</f>
        <v/>
      </c>
      <c r="F125" s="18">
        <f>IF($C125="","",IFERROR(VLOOKUP($C125,'設備台帳'!$A$5:$T$204,3,FALSE),""))</f>
        <v/>
      </c>
      <c r="G125" s="18">
        <f>IF($C125="","",IFERROR(VLOOKUP($C125,'設備台帳'!$A$5:$T$204,5,FALSE),""))</f>
        <v/>
      </c>
      <c r="H125" s="6" t="n"/>
      <c r="I125" s="6" t="n"/>
      <c r="J125" s="6" t="n"/>
      <c r="K125" s="6" t="n"/>
      <c r="L125" s="6" t="n"/>
      <c r="M125" s="6" t="n"/>
      <c r="N125" s="6" t="n"/>
      <c r="O125" s="6" t="n"/>
      <c r="P125" s="6" t="n"/>
      <c r="Q125" s="6" t="n"/>
      <c r="R125" s="6" t="n"/>
      <c r="S125" s="25" t="n"/>
      <c r="T125" s="6" t="n"/>
      <c r="U125" s="6" t="n"/>
      <c r="V125" s="25" t="n"/>
      <c r="W125" s="6" t="n"/>
      <c r="X125" s="6" t="n"/>
      <c r="Y125" s="6" t="n"/>
    </row>
    <row r="126" ht="20" customHeight="1">
      <c r="A126" s="25" t="n"/>
      <c r="B126" s="6" t="n"/>
      <c r="C126" s="6" t="n"/>
      <c r="D126" s="18">
        <f>IF($C126="","",IFERROR(VLOOKUP($C126,'設備台帳'!$A$5:$T$204,7,FALSE),""))</f>
        <v/>
      </c>
      <c r="E126" s="18">
        <f>IF($C126="","",IFERROR(VLOOKUP($C126,'設備台帳'!$A$5:$T$204,2,FALSE),""))</f>
        <v/>
      </c>
      <c r="F126" s="18">
        <f>IF($C126="","",IFERROR(VLOOKUP($C126,'設備台帳'!$A$5:$T$204,3,FALSE),""))</f>
        <v/>
      </c>
      <c r="G126" s="18">
        <f>IF($C126="","",IFERROR(VLOOKUP($C126,'設備台帳'!$A$5:$T$204,5,FALSE),""))</f>
        <v/>
      </c>
      <c r="H126" s="6" t="n"/>
      <c r="I126" s="6" t="n"/>
      <c r="J126" s="6" t="n"/>
      <c r="K126" s="6" t="n"/>
      <c r="L126" s="6" t="n"/>
      <c r="M126" s="6" t="n"/>
      <c r="N126" s="6" t="n"/>
      <c r="O126" s="6" t="n"/>
      <c r="P126" s="6" t="n"/>
      <c r="Q126" s="6" t="n"/>
      <c r="R126" s="6" t="n"/>
      <c r="S126" s="25" t="n"/>
      <c r="T126" s="6" t="n"/>
      <c r="U126" s="6" t="n"/>
      <c r="V126" s="25" t="n"/>
      <c r="W126" s="6" t="n"/>
      <c r="X126" s="6" t="n"/>
      <c r="Y126" s="6" t="n"/>
    </row>
    <row r="127" ht="20" customHeight="1">
      <c r="A127" s="25" t="n"/>
      <c r="B127" s="6" t="n"/>
      <c r="C127" s="6" t="n"/>
      <c r="D127" s="18">
        <f>IF($C127="","",IFERROR(VLOOKUP($C127,'設備台帳'!$A$5:$T$204,7,FALSE),""))</f>
        <v/>
      </c>
      <c r="E127" s="18">
        <f>IF($C127="","",IFERROR(VLOOKUP($C127,'設備台帳'!$A$5:$T$204,2,FALSE),""))</f>
        <v/>
      </c>
      <c r="F127" s="18">
        <f>IF($C127="","",IFERROR(VLOOKUP($C127,'設備台帳'!$A$5:$T$204,3,FALSE),""))</f>
        <v/>
      </c>
      <c r="G127" s="18">
        <f>IF($C127="","",IFERROR(VLOOKUP($C127,'設備台帳'!$A$5:$T$204,5,FALSE),""))</f>
        <v/>
      </c>
      <c r="H127" s="6" t="n"/>
      <c r="I127" s="6" t="n"/>
      <c r="J127" s="6" t="n"/>
      <c r="K127" s="6" t="n"/>
      <c r="L127" s="6" t="n"/>
      <c r="M127" s="6" t="n"/>
      <c r="N127" s="6" t="n"/>
      <c r="O127" s="6" t="n"/>
      <c r="P127" s="6" t="n"/>
      <c r="Q127" s="6" t="n"/>
      <c r="R127" s="6" t="n"/>
      <c r="S127" s="25" t="n"/>
      <c r="T127" s="6" t="n"/>
      <c r="U127" s="6" t="n"/>
      <c r="V127" s="25" t="n"/>
      <c r="W127" s="6" t="n"/>
      <c r="X127" s="6" t="n"/>
      <c r="Y127" s="6" t="n"/>
    </row>
    <row r="128" ht="20" customHeight="1">
      <c r="A128" s="25" t="n"/>
      <c r="B128" s="6" t="n"/>
      <c r="C128" s="6" t="n"/>
      <c r="D128" s="18">
        <f>IF($C128="","",IFERROR(VLOOKUP($C128,'設備台帳'!$A$5:$T$204,7,FALSE),""))</f>
        <v/>
      </c>
      <c r="E128" s="18">
        <f>IF($C128="","",IFERROR(VLOOKUP($C128,'設備台帳'!$A$5:$T$204,2,FALSE),""))</f>
        <v/>
      </c>
      <c r="F128" s="18">
        <f>IF($C128="","",IFERROR(VLOOKUP($C128,'設備台帳'!$A$5:$T$204,3,FALSE),""))</f>
        <v/>
      </c>
      <c r="G128" s="18">
        <f>IF($C128="","",IFERROR(VLOOKUP($C128,'設備台帳'!$A$5:$T$204,5,FALSE),""))</f>
        <v/>
      </c>
      <c r="H128" s="6" t="n"/>
      <c r="I128" s="6" t="n"/>
      <c r="J128" s="6" t="n"/>
      <c r="K128" s="6" t="n"/>
      <c r="L128" s="6" t="n"/>
      <c r="M128" s="6" t="n"/>
      <c r="N128" s="6" t="n"/>
      <c r="O128" s="6" t="n"/>
      <c r="P128" s="6" t="n"/>
      <c r="Q128" s="6" t="n"/>
      <c r="R128" s="6" t="n"/>
      <c r="S128" s="25" t="n"/>
      <c r="T128" s="6" t="n"/>
      <c r="U128" s="6" t="n"/>
      <c r="V128" s="25" t="n"/>
      <c r="W128" s="6" t="n"/>
      <c r="X128" s="6" t="n"/>
      <c r="Y128" s="6" t="n"/>
    </row>
    <row r="129" ht="20" customHeight="1">
      <c r="A129" s="25" t="n"/>
      <c r="B129" s="6" t="n"/>
      <c r="C129" s="6" t="n"/>
      <c r="D129" s="18">
        <f>IF($C129="","",IFERROR(VLOOKUP($C129,'設備台帳'!$A$5:$T$204,7,FALSE),""))</f>
        <v/>
      </c>
      <c r="E129" s="18">
        <f>IF($C129="","",IFERROR(VLOOKUP($C129,'設備台帳'!$A$5:$T$204,2,FALSE),""))</f>
        <v/>
      </c>
      <c r="F129" s="18">
        <f>IF($C129="","",IFERROR(VLOOKUP($C129,'設備台帳'!$A$5:$T$204,3,FALSE),""))</f>
        <v/>
      </c>
      <c r="G129" s="18">
        <f>IF($C129="","",IFERROR(VLOOKUP($C129,'設備台帳'!$A$5:$T$204,5,FALSE),""))</f>
        <v/>
      </c>
      <c r="H129" s="6" t="n"/>
      <c r="I129" s="6" t="n"/>
      <c r="J129" s="6" t="n"/>
      <c r="K129" s="6" t="n"/>
      <c r="L129" s="6" t="n"/>
      <c r="M129" s="6" t="n"/>
      <c r="N129" s="6" t="n"/>
      <c r="O129" s="6" t="n"/>
      <c r="P129" s="6" t="n"/>
      <c r="Q129" s="6" t="n"/>
      <c r="R129" s="6" t="n"/>
      <c r="S129" s="25" t="n"/>
      <c r="T129" s="6" t="n"/>
      <c r="U129" s="6" t="n"/>
      <c r="V129" s="25" t="n"/>
      <c r="W129" s="6" t="n"/>
      <c r="X129" s="6" t="n"/>
      <c r="Y129" s="6" t="n"/>
    </row>
    <row r="130" ht="20" customHeight="1">
      <c r="A130" s="25" t="n"/>
      <c r="B130" s="6" t="n"/>
      <c r="C130" s="6" t="n"/>
      <c r="D130" s="18">
        <f>IF($C130="","",IFERROR(VLOOKUP($C130,'設備台帳'!$A$5:$T$204,7,FALSE),""))</f>
        <v/>
      </c>
      <c r="E130" s="18">
        <f>IF($C130="","",IFERROR(VLOOKUP($C130,'設備台帳'!$A$5:$T$204,2,FALSE),""))</f>
        <v/>
      </c>
      <c r="F130" s="18">
        <f>IF($C130="","",IFERROR(VLOOKUP($C130,'設備台帳'!$A$5:$T$204,3,FALSE),""))</f>
        <v/>
      </c>
      <c r="G130" s="18">
        <f>IF($C130="","",IFERROR(VLOOKUP($C130,'設備台帳'!$A$5:$T$204,5,FALSE),""))</f>
        <v/>
      </c>
      <c r="H130" s="6" t="n"/>
      <c r="I130" s="6" t="n"/>
      <c r="J130" s="6" t="n"/>
      <c r="K130" s="6" t="n"/>
      <c r="L130" s="6" t="n"/>
      <c r="M130" s="6" t="n"/>
      <c r="N130" s="6" t="n"/>
      <c r="O130" s="6" t="n"/>
      <c r="P130" s="6" t="n"/>
      <c r="Q130" s="6" t="n"/>
      <c r="R130" s="6" t="n"/>
      <c r="S130" s="25" t="n"/>
      <c r="T130" s="6" t="n"/>
      <c r="U130" s="6" t="n"/>
      <c r="V130" s="25" t="n"/>
      <c r="W130" s="6" t="n"/>
      <c r="X130" s="6" t="n"/>
      <c r="Y130" s="6" t="n"/>
    </row>
    <row r="131" ht="20" customHeight="1">
      <c r="A131" s="25" t="n"/>
      <c r="B131" s="6" t="n"/>
      <c r="C131" s="6" t="n"/>
      <c r="D131" s="18">
        <f>IF($C131="","",IFERROR(VLOOKUP($C131,'設備台帳'!$A$5:$T$204,7,FALSE),""))</f>
        <v/>
      </c>
      <c r="E131" s="18">
        <f>IF($C131="","",IFERROR(VLOOKUP($C131,'設備台帳'!$A$5:$T$204,2,FALSE),""))</f>
        <v/>
      </c>
      <c r="F131" s="18">
        <f>IF($C131="","",IFERROR(VLOOKUP($C131,'設備台帳'!$A$5:$T$204,3,FALSE),""))</f>
        <v/>
      </c>
      <c r="G131" s="18">
        <f>IF($C131="","",IFERROR(VLOOKUP($C131,'設備台帳'!$A$5:$T$204,5,FALSE),""))</f>
        <v/>
      </c>
      <c r="H131" s="6" t="n"/>
      <c r="I131" s="6" t="n"/>
      <c r="J131" s="6" t="n"/>
      <c r="K131" s="6" t="n"/>
      <c r="L131" s="6" t="n"/>
      <c r="M131" s="6" t="n"/>
      <c r="N131" s="6" t="n"/>
      <c r="O131" s="6" t="n"/>
      <c r="P131" s="6" t="n"/>
      <c r="Q131" s="6" t="n"/>
      <c r="R131" s="6" t="n"/>
      <c r="S131" s="25" t="n"/>
      <c r="T131" s="6" t="n"/>
      <c r="U131" s="6" t="n"/>
      <c r="V131" s="25" t="n"/>
      <c r="W131" s="6" t="n"/>
      <c r="X131" s="6" t="n"/>
      <c r="Y131" s="6" t="n"/>
    </row>
    <row r="132" ht="20" customHeight="1">
      <c r="A132" s="25" t="n"/>
      <c r="B132" s="6" t="n"/>
      <c r="C132" s="6" t="n"/>
      <c r="D132" s="18">
        <f>IF($C132="","",IFERROR(VLOOKUP($C132,'設備台帳'!$A$5:$T$204,7,FALSE),""))</f>
        <v/>
      </c>
      <c r="E132" s="18">
        <f>IF($C132="","",IFERROR(VLOOKUP($C132,'設備台帳'!$A$5:$T$204,2,FALSE),""))</f>
        <v/>
      </c>
      <c r="F132" s="18">
        <f>IF($C132="","",IFERROR(VLOOKUP($C132,'設備台帳'!$A$5:$T$204,3,FALSE),""))</f>
        <v/>
      </c>
      <c r="G132" s="18">
        <f>IF($C132="","",IFERROR(VLOOKUP($C132,'設備台帳'!$A$5:$T$204,5,FALSE),""))</f>
        <v/>
      </c>
      <c r="H132" s="6" t="n"/>
      <c r="I132" s="6" t="n"/>
      <c r="J132" s="6" t="n"/>
      <c r="K132" s="6" t="n"/>
      <c r="L132" s="6" t="n"/>
      <c r="M132" s="6" t="n"/>
      <c r="N132" s="6" t="n"/>
      <c r="O132" s="6" t="n"/>
      <c r="P132" s="6" t="n"/>
      <c r="Q132" s="6" t="n"/>
      <c r="R132" s="6" t="n"/>
      <c r="S132" s="25" t="n"/>
      <c r="T132" s="6" t="n"/>
      <c r="U132" s="6" t="n"/>
      <c r="V132" s="25" t="n"/>
      <c r="W132" s="6" t="n"/>
      <c r="X132" s="6" t="n"/>
      <c r="Y132" s="6" t="n"/>
    </row>
    <row r="133" ht="20" customHeight="1">
      <c r="A133" s="25" t="n"/>
      <c r="B133" s="6" t="n"/>
      <c r="C133" s="6" t="n"/>
      <c r="D133" s="18">
        <f>IF($C133="","",IFERROR(VLOOKUP($C133,'設備台帳'!$A$5:$T$204,7,FALSE),""))</f>
        <v/>
      </c>
      <c r="E133" s="18">
        <f>IF($C133="","",IFERROR(VLOOKUP($C133,'設備台帳'!$A$5:$T$204,2,FALSE),""))</f>
        <v/>
      </c>
      <c r="F133" s="18">
        <f>IF($C133="","",IFERROR(VLOOKUP($C133,'設備台帳'!$A$5:$T$204,3,FALSE),""))</f>
        <v/>
      </c>
      <c r="G133" s="18">
        <f>IF($C133="","",IFERROR(VLOOKUP($C133,'設備台帳'!$A$5:$T$204,5,FALSE),""))</f>
        <v/>
      </c>
      <c r="H133" s="6" t="n"/>
      <c r="I133" s="6" t="n"/>
      <c r="J133" s="6" t="n"/>
      <c r="K133" s="6" t="n"/>
      <c r="L133" s="6" t="n"/>
      <c r="M133" s="6" t="n"/>
      <c r="N133" s="6" t="n"/>
      <c r="O133" s="6" t="n"/>
      <c r="P133" s="6" t="n"/>
      <c r="Q133" s="6" t="n"/>
      <c r="R133" s="6" t="n"/>
      <c r="S133" s="25" t="n"/>
      <c r="T133" s="6" t="n"/>
      <c r="U133" s="6" t="n"/>
      <c r="V133" s="25" t="n"/>
      <c r="W133" s="6" t="n"/>
      <c r="X133" s="6" t="n"/>
      <c r="Y133" s="6" t="n"/>
    </row>
    <row r="134" ht="20" customHeight="1">
      <c r="A134" s="25" t="n"/>
      <c r="B134" s="6" t="n"/>
      <c r="C134" s="6" t="n"/>
      <c r="D134" s="18">
        <f>IF($C134="","",IFERROR(VLOOKUP($C134,'設備台帳'!$A$5:$T$204,7,FALSE),""))</f>
        <v/>
      </c>
      <c r="E134" s="18">
        <f>IF($C134="","",IFERROR(VLOOKUP($C134,'設備台帳'!$A$5:$T$204,2,FALSE),""))</f>
        <v/>
      </c>
      <c r="F134" s="18">
        <f>IF($C134="","",IFERROR(VLOOKUP($C134,'設備台帳'!$A$5:$T$204,3,FALSE),""))</f>
        <v/>
      </c>
      <c r="G134" s="18">
        <f>IF($C134="","",IFERROR(VLOOKUP($C134,'設備台帳'!$A$5:$T$204,5,FALSE),""))</f>
        <v/>
      </c>
      <c r="H134" s="6" t="n"/>
      <c r="I134" s="6" t="n"/>
      <c r="J134" s="6" t="n"/>
      <c r="K134" s="6" t="n"/>
      <c r="L134" s="6" t="n"/>
      <c r="M134" s="6" t="n"/>
      <c r="N134" s="6" t="n"/>
      <c r="O134" s="6" t="n"/>
      <c r="P134" s="6" t="n"/>
      <c r="Q134" s="6" t="n"/>
      <c r="R134" s="6" t="n"/>
      <c r="S134" s="25" t="n"/>
      <c r="T134" s="6" t="n"/>
      <c r="U134" s="6" t="n"/>
      <c r="V134" s="25" t="n"/>
      <c r="W134" s="6" t="n"/>
      <c r="X134" s="6" t="n"/>
      <c r="Y134" s="6" t="n"/>
    </row>
    <row r="135" ht="20" customHeight="1">
      <c r="A135" s="25" t="n"/>
      <c r="B135" s="6" t="n"/>
      <c r="C135" s="6" t="n"/>
      <c r="D135" s="18">
        <f>IF($C135="","",IFERROR(VLOOKUP($C135,'設備台帳'!$A$5:$T$204,7,FALSE),""))</f>
        <v/>
      </c>
      <c r="E135" s="18">
        <f>IF($C135="","",IFERROR(VLOOKUP($C135,'設備台帳'!$A$5:$T$204,2,FALSE),""))</f>
        <v/>
      </c>
      <c r="F135" s="18">
        <f>IF($C135="","",IFERROR(VLOOKUP($C135,'設備台帳'!$A$5:$T$204,3,FALSE),""))</f>
        <v/>
      </c>
      <c r="G135" s="18">
        <f>IF($C135="","",IFERROR(VLOOKUP($C135,'設備台帳'!$A$5:$T$204,5,FALSE),""))</f>
        <v/>
      </c>
      <c r="H135" s="6" t="n"/>
      <c r="I135" s="6" t="n"/>
      <c r="J135" s="6" t="n"/>
      <c r="K135" s="6" t="n"/>
      <c r="L135" s="6" t="n"/>
      <c r="M135" s="6" t="n"/>
      <c r="N135" s="6" t="n"/>
      <c r="O135" s="6" t="n"/>
      <c r="P135" s="6" t="n"/>
      <c r="Q135" s="6" t="n"/>
      <c r="R135" s="6" t="n"/>
      <c r="S135" s="25" t="n"/>
      <c r="T135" s="6" t="n"/>
      <c r="U135" s="6" t="n"/>
      <c r="V135" s="25" t="n"/>
      <c r="W135" s="6" t="n"/>
      <c r="X135" s="6" t="n"/>
      <c r="Y135" s="6" t="n"/>
    </row>
    <row r="136" ht="20" customHeight="1">
      <c r="A136" s="25" t="n"/>
      <c r="B136" s="6" t="n"/>
      <c r="C136" s="6" t="n"/>
      <c r="D136" s="18">
        <f>IF($C136="","",IFERROR(VLOOKUP($C136,'設備台帳'!$A$5:$T$204,7,FALSE),""))</f>
        <v/>
      </c>
      <c r="E136" s="18">
        <f>IF($C136="","",IFERROR(VLOOKUP($C136,'設備台帳'!$A$5:$T$204,2,FALSE),""))</f>
        <v/>
      </c>
      <c r="F136" s="18">
        <f>IF($C136="","",IFERROR(VLOOKUP($C136,'設備台帳'!$A$5:$T$204,3,FALSE),""))</f>
        <v/>
      </c>
      <c r="G136" s="18">
        <f>IF($C136="","",IFERROR(VLOOKUP($C136,'設備台帳'!$A$5:$T$204,5,FALSE),""))</f>
        <v/>
      </c>
      <c r="H136" s="6" t="n"/>
      <c r="I136" s="6" t="n"/>
      <c r="J136" s="6" t="n"/>
      <c r="K136" s="6" t="n"/>
      <c r="L136" s="6" t="n"/>
      <c r="M136" s="6" t="n"/>
      <c r="N136" s="6" t="n"/>
      <c r="O136" s="6" t="n"/>
      <c r="P136" s="6" t="n"/>
      <c r="Q136" s="6" t="n"/>
      <c r="R136" s="6" t="n"/>
      <c r="S136" s="25" t="n"/>
      <c r="T136" s="6" t="n"/>
      <c r="U136" s="6" t="n"/>
      <c r="V136" s="25" t="n"/>
      <c r="W136" s="6" t="n"/>
      <c r="X136" s="6" t="n"/>
      <c r="Y136" s="6" t="n"/>
    </row>
    <row r="137" ht="20" customHeight="1">
      <c r="A137" s="25" t="n"/>
      <c r="B137" s="6" t="n"/>
      <c r="C137" s="6" t="n"/>
      <c r="D137" s="18">
        <f>IF($C137="","",IFERROR(VLOOKUP($C137,'設備台帳'!$A$5:$T$204,7,FALSE),""))</f>
        <v/>
      </c>
      <c r="E137" s="18">
        <f>IF($C137="","",IFERROR(VLOOKUP($C137,'設備台帳'!$A$5:$T$204,2,FALSE),""))</f>
        <v/>
      </c>
      <c r="F137" s="18">
        <f>IF($C137="","",IFERROR(VLOOKUP($C137,'設備台帳'!$A$5:$T$204,3,FALSE),""))</f>
        <v/>
      </c>
      <c r="G137" s="18">
        <f>IF($C137="","",IFERROR(VLOOKUP($C137,'設備台帳'!$A$5:$T$204,5,FALSE),""))</f>
        <v/>
      </c>
      <c r="H137" s="6" t="n"/>
      <c r="I137" s="6" t="n"/>
      <c r="J137" s="6" t="n"/>
      <c r="K137" s="6" t="n"/>
      <c r="L137" s="6" t="n"/>
      <c r="M137" s="6" t="n"/>
      <c r="N137" s="6" t="n"/>
      <c r="O137" s="6" t="n"/>
      <c r="P137" s="6" t="n"/>
      <c r="Q137" s="6" t="n"/>
      <c r="R137" s="6" t="n"/>
      <c r="S137" s="25" t="n"/>
      <c r="T137" s="6" t="n"/>
      <c r="U137" s="6" t="n"/>
      <c r="V137" s="25" t="n"/>
      <c r="W137" s="6" t="n"/>
      <c r="X137" s="6" t="n"/>
      <c r="Y137" s="6" t="n"/>
    </row>
    <row r="138" ht="20" customHeight="1">
      <c r="A138" s="25" t="n"/>
      <c r="B138" s="6" t="n"/>
      <c r="C138" s="6" t="n"/>
      <c r="D138" s="18">
        <f>IF($C138="","",IFERROR(VLOOKUP($C138,'設備台帳'!$A$5:$T$204,7,FALSE),""))</f>
        <v/>
      </c>
      <c r="E138" s="18">
        <f>IF($C138="","",IFERROR(VLOOKUP($C138,'設備台帳'!$A$5:$T$204,2,FALSE),""))</f>
        <v/>
      </c>
      <c r="F138" s="18">
        <f>IF($C138="","",IFERROR(VLOOKUP($C138,'設備台帳'!$A$5:$T$204,3,FALSE),""))</f>
        <v/>
      </c>
      <c r="G138" s="18">
        <f>IF($C138="","",IFERROR(VLOOKUP($C138,'設備台帳'!$A$5:$T$204,5,FALSE),""))</f>
        <v/>
      </c>
      <c r="H138" s="6" t="n"/>
      <c r="I138" s="6" t="n"/>
      <c r="J138" s="6" t="n"/>
      <c r="K138" s="6" t="n"/>
      <c r="L138" s="6" t="n"/>
      <c r="M138" s="6" t="n"/>
      <c r="N138" s="6" t="n"/>
      <c r="O138" s="6" t="n"/>
      <c r="P138" s="6" t="n"/>
      <c r="Q138" s="6" t="n"/>
      <c r="R138" s="6" t="n"/>
      <c r="S138" s="25" t="n"/>
      <c r="T138" s="6" t="n"/>
      <c r="U138" s="6" t="n"/>
      <c r="V138" s="25" t="n"/>
      <c r="W138" s="6" t="n"/>
      <c r="X138" s="6" t="n"/>
      <c r="Y138" s="6" t="n"/>
    </row>
    <row r="139" ht="20" customHeight="1">
      <c r="A139" s="25" t="n"/>
      <c r="B139" s="6" t="n"/>
      <c r="C139" s="6" t="n"/>
      <c r="D139" s="18">
        <f>IF($C139="","",IFERROR(VLOOKUP($C139,'設備台帳'!$A$5:$T$204,7,FALSE),""))</f>
        <v/>
      </c>
      <c r="E139" s="18">
        <f>IF($C139="","",IFERROR(VLOOKUP($C139,'設備台帳'!$A$5:$T$204,2,FALSE),""))</f>
        <v/>
      </c>
      <c r="F139" s="18">
        <f>IF($C139="","",IFERROR(VLOOKUP($C139,'設備台帳'!$A$5:$T$204,3,FALSE),""))</f>
        <v/>
      </c>
      <c r="G139" s="18">
        <f>IF($C139="","",IFERROR(VLOOKUP($C139,'設備台帳'!$A$5:$T$204,5,FALSE),""))</f>
        <v/>
      </c>
      <c r="H139" s="6" t="n"/>
      <c r="I139" s="6" t="n"/>
      <c r="J139" s="6" t="n"/>
      <c r="K139" s="6" t="n"/>
      <c r="L139" s="6" t="n"/>
      <c r="M139" s="6" t="n"/>
      <c r="N139" s="6" t="n"/>
      <c r="O139" s="6" t="n"/>
      <c r="P139" s="6" t="n"/>
      <c r="Q139" s="6" t="n"/>
      <c r="R139" s="6" t="n"/>
      <c r="S139" s="25" t="n"/>
      <c r="T139" s="6" t="n"/>
      <c r="U139" s="6" t="n"/>
      <c r="V139" s="25" t="n"/>
      <c r="W139" s="6" t="n"/>
      <c r="X139" s="6" t="n"/>
      <c r="Y139" s="6" t="n"/>
    </row>
    <row r="140" ht="20" customHeight="1">
      <c r="A140" s="25" t="n"/>
      <c r="B140" s="6" t="n"/>
      <c r="C140" s="6" t="n"/>
      <c r="D140" s="18">
        <f>IF($C140="","",IFERROR(VLOOKUP($C140,'設備台帳'!$A$5:$T$204,7,FALSE),""))</f>
        <v/>
      </c>
      <c r="E140" s="18">
        <f>IF($C140="","",IFERROR(VLOOKUP($C140,'設備台帳'!$A$5:$T$204,2,FALSE),""))</f>
        <v/>
      </c>
      <c r="F140" s="18">
        <f>IF($C140="","",IFERROR(VLOOKUP($C140,'設備台帳'!$A$5:$T$204,3,FALSE),""))</f>
        <v/>
      </c>
      <c r="G140" s="18">
        <f>IF($C140="","",IFERROR(VLOOKUP($C140,'設備台帳'!$A$5:$T$204,5,FALSE),""))</f>
        <v/>
      </c>
      <c r="H140" s="6" t="n"/>
      <c r="I140" s="6" t="n"/>
      <c r="J140" s="6" t="n"/>
      <c r="K140" s="6" t="n"/>
      <c r="L140" s="6" t="n"/>
      <c r="M140" s="6" t="n"/>
      <c r="N140" s="6" t="n"/>
      <c r="O140" s="6" t="n"/>
      <c r="P140" s="6" t="n"/>
      <c r="Q140" s="6" t="n"/>
      <c r="R140" s="6" t="n"/>
      <c r="S140" s="25" t="n"/>
      <c r="T140" s="6" t="n"/>
      <c r="U140" s="6" t="n"/>
      <c r="V140" s="25" t="n"/>
      <c r="W140" s="6" t="n"/>
      <c r="X140" s="6" t="n"/>
      <c r="Y140" s="6" t="n"/>
    </row>
    <row r="141" ht="20" customHeight="1">
      <c r="A141" s="25" t="n"/>
      <c r="B141" s="6" t="n"/>
      <c r="C141" s="6" t="n"/>
      <c r="D141" s="18">
        <f>IF($C141="","",IFERROR(VLOOKUP($C141,'設備台帳'!$A$5:$T$204,7,FALSE),""))</f>
        <v/>
      </c>
      <c r="E141" s="18">
        <f>IF($C141="","",IFERROR(VLOOKUP($C141,'設備台帳'!$A$5:$T$204,2,FALSE),""))</f>
        <v/>
      </c>
      <c r="F141" s="18">
        <f>IF($C141="","",IFERROR(VLOOKUP($C141,'設備台帳'!$A$5:$T$204,3,FALSE),""))</f>
        <v/>
      </c>
      <c r="G141" s="18">
        <f>IF($C141="","",IFERROR(VLOOKUP($C141,'設備台帳'!$A$5:$T$204,5,FALSE),""))</f>
        <v/>
      </c>
      <c r="H141" s="6" t="n"/>
      <c r="I141" s="6" t="n"/>
      <c r="J141" s="6" t="n"/>
      <c r="K141" s="6" t="n"/>
      <c r="L141" s="6" t="n"/>
      <c r="M141" s="6" t="n"/>
      <c r="N141" s="6" t="n"/>
      <c r="O141" s="6" t="n"/>
      <c r="P141" s="6" t="n"/>
      <c r="Q141" s="6" t="n"/>
      <c r="R141" s="6" t="n"/>
      <c r="S141" s="25" t="n"/>
      <c r="T141" s="6" t="n"/>
      <c r="U141" s="6" t="n"/>
      <c r="V141" s="25" t="n"/>
      <c r="W141" s="6" t="n"/>
      <c r="X141" s="6" t="n"/>
      <c r="Y141" s="6" t="n"/>
    </row>
    <row r="142" ht="20" customHeight="1">
      <c r="A142" s="25" t="n"/>
      <c r="B142" s="6" t="n"/>
      <c r="C142" s="6" t="n"/>
      <c r="D142" s="18">
        <f>IF($C142="","",IFERROR(VLOOKUP($C142,'設備台帳'!$A$5:$T$204,7,FALSE),""))</f>
        <v/>
      </c>
      <c r="E142" s="18">
        <f>IF($C142="","",IFERROR(VLOOKUP($C142,'設備台帳'!$A$5:$T$204,2,FALSE),""))</f>
        <v/>
      </c>
      <c r="F142" s="18">
        <f>IF($C142="","",IFERROR(VLOOKUP($C142,'設備台帳'!$A$5:$T$204,3,FALSE),""))</f>
        <v/>
      </c>
      <c r="G142" s="18">
        <f>IF($C142="","",IFERROR(VLOOKUP($C142,'設備台帳'!$A$5:$T$204,5,FALSE),""))</f>
        <v/>
      </c>
      <c r="H142" s="6" t="n"/>
      <c r="I142" s="6" t="n"/>
      <c r="J142" s="6" t="n"/>
      <c r="K142" s="6" t="n"/>
      <c r="L142" s="6" t="n"/>
      <c r="M142" s="6" t="n"/>
      <c r="N142" s="6" t="n"/>
      <c r="O142" s="6" t="n"/>
      <c r="P142" s="6" t="n"/>
      <c r="Q142" s="6" t="n"/>
      <c r="R142" s="6" t="n"/>
      <c r="S142" s="25" t="n"/>
      <c r="T142" s="6" t="n"/>
      <c r="U142" s="6" t="n"/>
      <c r="V142" s="25" t="n"/>
      <c r="W142" s="6" t="n"/>
      <c r="X142" s="6" t="n"/>
      <c r="Y142" s="6" t="n"/>
    </row>
    <row r="143" ht="20" customHeight="1">
      <c r="A143" s="25" t="n"/>
      <c r="B143" s="6" t="n"/>
      <c r="C143" s="6" t="n"/>
      <c r="D143" s="18">
        <f>IF($C143="","",IFERROR(VLOOKUP($C143,'設備台帳'!$A$5:$T$204,7,FALSE),""))</f>
        <v/>
      </c>
      <c r="E143" s="18">
        <f>IF($C143="","",IFERROR(VLOOKUP($C143,'設備台帳'!$A$5:$T$204,2,FALSE),""))</f>
        <v/>
      </c>
      <c r="F143" s="18">
        <f>IF($C143="","",IFERROR(VLOOKUP($C143,'設備台帳'!$A$5:$T$204,3,FALSE),""))</f>
        <v/>
      </c>
      <c r="G143" s="18">
        <f>IF($C143="","",IFERROR(VLOOKUP($C143,'設備台帳'!$A$5:$T$204,5,FALSE),""))</f>
        <v/>
      </c>
      <c r="H143" s="6" t="n"/>
      <c r="I143" s="6" t="n"/>
      <c r="J143" s="6" t="n"/>
      <c r="K143" s="6" t="n"/>
      <c r="L143" s="6" t="n"/>
      <c r="M143" s="6" t="n"/>
      <c r="N143" s="6" t="n"/>
      <c r="O143" s="6" t="n"/>
      <c r="P143" s="6" t="n"/>
      <c r="Q143" s="6" t="n"/>
      <c r="R143" s="6" t="n"/>
      <c r="S143" s="25" t="n"/>
      <c r="T143" s="6" t="n"/>
      <c r="U143" s="6" t="n"/>
      <c r="V143" s="25" t="n"/>
      <c r="W143" s="6" t="n"/>
      <c r="X143" s="6" t="n"/>
      <c r="Y143" s="6" t="n"/>
    </row>
    <row r="144" ht="20" customHeight="1">
      <c r="A144" s="25" t="n"/>
      <c r="B144" s="6" t="n"/>
      <c r="C144" s="6" t="n"/>
      <c r="D144" s="18">
        <f>IF($C144="","",IFERROR(VLOOKUP($C144,'設備台帳'!$A$5:$T$204,7,FALSE),""))</f>
        <v/>
      </c>
      <c r="E144" s="18">
        <f>IF($C144="","",IFERROR(VLOOKUP($C144,'設備台帳'!$A$5:$T$204,2,FALSE),""))</f>
        <v/>
      </c>
      <c r="F144" s="18">
        <f>IF($C144="","",IFERROR(VLOOKUP($C144,'設備台帳'!$A$5:$T$204,3,FALSE),""))</f>
        <v/>
      </c>
      <c r="G144" s="18">
        <f>IF($C144="","",IFERROR(VLOOKUP($C144,'設備台帳'!$A$5:$T$204,5,FALSE),""))</f>
        <v/>
      </c>
      <c r="H144" s="6" t="n"/>
      <c r="I144" s="6" t="n"/>
      <c r="J144" s="6" t="n"/>
      <c r="K144" s="6" t="n"/>
      <c r="L144" s="6" t="n"/>
      <c r="M144" s="6" t="n"/>
      <c r="N144" s="6" t="n"/>
      <c r="O144" s="6" t="n"/>
      <c r="P144" s="6" t="n"/>
      <c r="Q144" s="6" t="n"/>
      <c r="R144" s="6" t="n"/>
      <c r="S144" s="25" t="n"/>
      <c r="T144" s="6" t="n"/>
      <c r="U144" s="6" t="n"/>
      <c r="V144" s="25" t="n"/>
      <c r="W144" s="6" t="n"/>
      <c r="X144" s="6" t="n"/>
      <c r="Y144" s="6" t="n"/>
    </row>
    <row r="145" ht="20" customHeight="1">
      <c r="A145" s="25" t="n"/>
      <c r="B145" s="6" t="n"/>
      <c r="C145" s="6" t="n"/>
      <c r="D145" s="18">
        <f>IF($C145="","",IFERROR(VLOOKUP($C145,'設備台帳'!$A$5:$T$204,7,FALSE),""))</f>
        <v/>
      </c>
      <c r="E145" s="18">
        <f>IF($C145="","",IFERROR(VLOOKUP($C145,'設備台帳'!$A$5:$T$204,2,FALSE),""))</f>
        <v/>
      </c>
      <c r="F145" s="18">
        <f>IF($C145="","",IFERROR(VLOOKUP($C145,'設備台帳'!$A$5:$T$204,3,FALSE),""))</f>
        <v/>
      </c>
      <c r="G145" s="18">
        <f>IF($C145="","",IFERROR(VLOOKUP($C145,'設備台帳'!$A$5:$T$204,5,FALSE),""))</f>
        <v/>
      </c>
      <c r="H145" s="6" t="n"/>
      <c r="I145" s="6" t="n"/>
      <c r="J145" s="6" t="n"/>
      <c r="K145" s="6" t="n"/>
      <c r="L145" s="6" t="n"/>
      <c r="M145" s="6" t="n"/>
      <c r="N145" s="6" t="n"/>
      <c r="O145" s="6" t="n"/>
      <c r="P145" s="6" t="n"/>
      <c r="Q145" s="6" t="n"/>
      <c r="R145" s="6" t="n"/>
      <c r="S145" s="25" t="n"/>
      <c r="T145" s="6" t="n"/>
      <c r="U145" s="6" t="n"/>
      <c r="V145" s="25" t="n"/>
      <c r="W145" s="6" t="n"/>
      <c r="X145" s="6" t="n"/>
      <c r="Y145" s="6" t="n"/>
    </row>
    <row r="146" ht="20" customHeight="1">
      <c r="A146" s="25" t="n"/>
      <c r="B146" s="6" t="n"/>
      <c r="C146" s="6" t="n"/>
      <c r="D146" s="18">
        <f>IF($C146="","",IFERROR(VLOOKUP($C146,'設備台帳'!$A$5:$T$204,7,FALSE),""))</f>
        <v/>
      </c>
      <c r="E146" s="18">
        <f>IF($C146="","",IFERROR(VLOOKUP($C146,'設備台帳'!$A$5:$T$204,2,FALSE),""))</f>
        <v/>
      </c>
      <c r="F146" s="18">
        <f>IF($C146="","",IFERROR(VLOOKUP($C146,'設備台帳'!$A$5:$T$204,3,FALSE),""))</f>
        <v/>
      </c>
      <c r="G146" s="18">
        <f>IF($C146="","",IFERROR(VLOOKUP($C146,'設備台帳'!$A$5:$T$204,5,FALSE),""))</f>
        <v/>
      </c>
      <c r="H146" s="6" t="n"/>
      <c r="I146" s="6" t="n"/>
      <c r="J146" s="6" t="n"/>
      <c r="K146" s="6" t="n"/>
      <c r="L146" s="6" t="n"/>
      <c r="M146" s="6" t="n"/>
      <c r="N146" s="6" t="n"/>
      <c r="O146" s="6" t="n"/>
      <c r="P146" s="6" t="n"/>
      <c r="Q146" s="6" t="n"/>
      <c r="R146" s="6" t="n"/>
      <c r="S146" s="25" t="n"/>
      <c r="T146" s="6" t="n"/>
      <c r="U146" s="6" t="n"/>
      <c r="V146" s="25" t="n"/>
      <c r="W146" s="6" t="n"/>
      <c r="X146" s="6" t="n"/>
      <c r="Y146" s="6" t="n"/>
    </row>
    <row r="147" ht="20" customHeight="1">
      <c r="A147" s="25" t="n"/>
      <c r="B147" s="6" t="n"/>
      <c r="C147" s="6" t="n"/>
      <c r="D147" s="18">
        <f>IF($C147="","",IFERROR(VLOOKUP($C147,'設備台帳'!$A$5:$T$204,7,FALSE),""))</f>
        <v/>
      </c>
      <c r="E147" s="18">
        <f>IF($C147="","",IFERROR(VLOOKUP($C147,'設備台帳'!$A$5:$T$204,2,FALSE),""))</f>
        <v/>
      </c>
      <c r="F147" s="18">
        <f>IF($C147="","",IFERROR(VLOOKUP($C147,'設備台帳'!$A$5:$T$204,3,FALSE),""))</f>
        <v/>
      </c>
      <c r="G147" s="18">
        <f>IF($C147="","",IFERROR(VLOOKUP($C147,'設備台帳'!$A$5:$T$204,5,FALSE),""))</f>
        <v/>
      </c>
      <c r="H147" s="6" t="n"/>
      <c r="I147" s="6" t="n"/>
      <c r="J147" s="6" t="n"/>
      <c r="K147" s="6" t="n"/>
      <c r="L147" s="6" t="n"/>
      <c r="M147" s="6" t="n"/>
      <c r="N147" s="6" t="n"/>
      <c r="O147" s="6" t="n"/>
      <c r="P147" s="6" t="n"/>
      <c r="Q147" s="6" t="n"/>
      <c r="R147" s="6" t="n"/>
      <c r="S147" s="25" t="n"/>
      <c r="T147" s="6" t="n"/>
      <c r="U147" s="6" t="n"/>
      <c r="V147" s="25" t="n"/>
      <c r="W147" s="6" t="n"/>
      <c r="X147" s="6" t="n"/>
      <c r="Y147" s="6" t="n"/>
    </row>
    <row r="148" ht="20" customHeight="1">
      <c r="A148" s="25" t="n"/>
      <c r="B148" s="6" t="n"/>
      <c r="C148" s="6" t="n"/>
      <c r="D148" s="18">
        <f>IF($C148="","",IFERROR(VLOOKUP($C148,'設備台帳'!$A$5:$T$204,7,FALSE),""))</f>
        <v/>
      </c>
      <c r="E148" s="18">
        <f>IF($C148="","",IFERROR(VLOOKUP($C148,'設備台帳'!$A$5:$T$204,2,FALSE),""))</f>
        <v/>
      </c>
      <c r="F148" s="18">
        <f>IF($C148="","",IFERROR(VLOOKUP($C148,'設備台帳'!$A$5:$T$204,3,FALSE),""))</f>
        <v/>
      </c>
      <c r="G148" s="18">
        <f>IF($C148="","",IFERROR(VLOOKUP($C148,'設備台帳'!$A$5:$T$204,5,FALSE),""))</f>
        <v/>
      </c>
      <c r="H148" s="6" t="n"/>
      <c r="I148" s="6" t="n"/>
      <c r="J148" s="6" t="n"/>
      <c r="K148" s="6" t="n"/>
      <c r="L148" s="6" t="n"/>
      <c r="M148" s="6" t="n"/>
      <c r="N148" s="6" t="n"/>
      <c r="O148" s="6" t="n"/>
      <c r="P148" s="6" t="n"/>
      <c r="Q148" s="6" t="n"/>
      <c r="R148" s="6" t="n"/>
      <c r="S148" s="25" t="n"/>
      <c r="T148" s="6" t="n"/>
      <c r="U148" s="6" t="n"/>
      <c r="V148" s="25" t="n"/>
      <c r="W148" s="6" t="n"/>
      <c r="X148" s="6" t="n"/>
      <c r="Y148" s="6" t="n"/>
    </row>
    <row r="149" ht="20" customHeight="1">
      <c r="A149" s="25" t="n"/>
      <c r="B149" s="6" t="n"/>
      <c r="C149" s="6" t="n"/>
      <c r="D149" s="18">
        <f>IF($C149="","",IFERROR(VLOOKUP($C149,'設備台帳'!$A$5:$T$204,7,FALSE),""))</f>
        <v/>
      </c>
      <c r="E149" s="18">
        <f>IF($C149="","",IFERROR(VLOOKUP($C149,'設備台帳'!$A$5:$T$204,2,FALSE),""))</f>
        <v/>
      </c>
      <c r="F149" s="18">
        <f>IF($C149="","",IFERROR(VLOOKUP($C149,'設備台帳'!$A$5:$T$204,3,FALSE),""))</f>
        <v/>
      </c>
      <c r="G149" s="18">
        <f>IF($C149="","",IFERROR(VLOOKUP($C149,'設備台帳'!$A$5:$T$204,5,FALSE),""))</f>
        <v/>
      </c>
      <c r="H149" s="6" t="n"/>
      <c r="I149" s="6" t="n"/>
      <c r="J149" s="6" t="n"/>
      <c r="K149" s="6" t="n"/>
      <c r="L149" s="6" t="n"/>
      <c r="M149" s="6" t="n"/>
      <c r="N149" s="6" t="n"/>
      <c r="O149" s="6" t="n"/>
      <c r="P149" s="6" t="n"/>
      <c r="Q149" s="6" t="n"/>
      <c r="R149" s="6" t="n"/>
      <c r="S149" s="25" t="n"/>
      <c r="T149" s="6" t="n"/>
      <c r="U149" s="6" t="n"/>
      <c r="V149" s="25" t="n"/>
      <c r="W149" s="6" t="n"/>
      <c r="X149" s="6" t="n"/>
      <c r="Y149" s="6" t="n"/>
    </row>
    <row r="150" ht="20" customHeight="1">
      <c r="A150" s="25" t="n"/>
      <c r="B150" s="6" t="n"/>
      <c r="C150" s="6" t="n"/>
      <c r="D150" s="18">
        <f>IF($C150="","",IFERROR(VLOOKUP($C150,'設備台帳'!$A$5:$T$204,7,FALSE),""))</f>
        <v/>
      </c>
      <c r="E150" s="18">
        <f>IF($C150="","",IFERROR(VLOOKUP($C150,'設備台帳'!$A$5:$T$204,2,FALSE),""))</f>
        <v/>
      </c>
      <c r="F150" s="18">
        <f>IF($C150="","",IFERROR(VLOOKUP($C150,'設備台帳'!$A$5:$T$204,3,FALSE),""))</f>
        <v/>
      </c>
      <c r="G150" s="18">
        <f>IF($C150="","",IFERROR(VLOOKUP($C150,'設備台帳'!$A$5:$T$204,5,FALSE),""))</f>
        <v/>
      </c>
      <c r="H150" s="6" t="n"/>
      <c r="I150" s="6" t="n"/>
      <c r="J150" s="6" t="n"/>
      <c r="K150" s="6" t="n"/>
      <c r="L150" s="6" t="n"/>
      <c r="M150" s="6" t="n"/>
      <c r="N150" s="6" t="n"/>
      <c r="O150" s="6" t="n"/>
      <c r="P150" s="6" t="n"/>
      <c r="Q150" s="6" t="n"/>
      <c r="R150" s="6" t="n"/>
      <c r="S150" s="25" t="n"/>
      <c r="T150" s="6" t="n"/>
      <c r="U150" s="6" t="n"/>
      <c r="V150" s="25" t="n"/>
      <c r="W150" s="6" t="n"/>
      <c r="X150" s="6" t="n"/>
      <c r="Y150" s="6" t="n"/>
    </row>
    <row r="151" ht="20" customHeight="1">
      <c r="A151" s="25" t="n"/>
      <c r="B151" s="6" t="n"/>
      <c r="C151" s="6" t="n"/>
      <c r="D151" s="18">
        <f>IF($C151="","",IFERROR(VLOOKUP($C151,'設備台帳'!$A$5:$T$204,7,FALSE),""))</f>
        <v/>
      </c>
      <c r="E151" s="18">
        <f>IF($C151="","",IFERROR(VLOOKUP($C151,'設備台帳'!$A$5:$T$204,2,FALSE),""))</f>
        <v/>
      </c>
      <c r="F151" s="18">
        <f>IF($C151="","",IFERROR(VLOOKUP($C151,'設備台帳'!$A$5:$T$204,3,FALSE),""))</f>
        <v/>
      </c>
      <c r="G151" s="18">
        <f>IF($C151="","",IFERROR(VLOOKUP($C151,'設備台帳'!$A$5:$T$204,5,FALSE),""))</f>
        <v/>
      </c>
      <c r="H151" s="6" t="n"/>
      <c r="I151" s="6" t="n"/>
      <c r="J151" s="6" t="n"/>
      <c r="K151" s="6" t="n"/>
      <c r="L151" s="6" t="n"/>
      <c r="M151" s="6" t="n"/>
      <c r="N151" s="6" t="n"/>
      <c r="O151" s="6" t="n"/>
      <c r="P151" s="6" t="n"/>
      <c r="Q151" s="6" t="n"/>
      <c r="R151" s="6" t="n"/>
      <c r="S151" s="25" t="n"/>
      <c r="T151" s="6" t="n"/>
      <c r="U151" s="6" t="n"/>
      <c r="V151" s="25" t="n"/>
      <c r="W151" s="6" t="n"/>
      <c r="X151" s="6" t="n"/>
      <c r="Y151" s="6" t="n"/>
    </row>
    <row r="152" ht="20" customHeight="1">
      <c r="A152" s="25" t="n"/>
      <c r="B152" s="6" t="n"/>
      <c r="C152" s="6" t="n"/>
      <c r="D152" s="18">
        <f>IF($C152="","",IFERROR(VLOOKUP($C152,'設備台帳'!$A$5:$T$204,7,FALSE),""))</f>
        <v/>
      </c>
      <c r="E152" s="18">
        <f>IF($C152="","",IFERROR(VLOOKUP($C152,'設備台帳'!$A$5:$T$204,2,FALSE),""))</f>
        <v/>
      </c>
      <c r="F152" s="18">
        <f>IF($C152="","",IFERROR(VLOOKUP($C152,'設備台帳'!$A$5:$T$204,3,FALSE),""))</f>
        <v/>
      </c>
      <c r="G152" s="18">
        <f>IF($C152="","",IFERROR(VLOOKUP($C152,'設備台帳'!$A$5:$T$204,5,FALSE),""))</f>
        <v/>
      </c>
      <c r="H152" s="6" t="n"/>
      <c r="I152" s="6" t="n"/>
      <c r="J152" s="6" t="n"/>
      <c r="K152" s="6" t="n"/>
      <c r="L152" s="6" t="n"/>
      <c r="M152" s="6" t="n"/>
      <c r="N152" s="6" t="n"/>
      <c r="O152" s="6" t="n"/>
      <c r="P152" s="6" t="n"/>
      <c r="Q152" s="6" t="n"/>
      <c r="R152" s="6" t="n"/>
      <c r="S152" s="25" t="n"/>
      <c r="T152" s="6" t="n"/>
      <c r="U152" s="6" t="n"/>
      <c r="V152" s="25" t="n"/>
      <c r="W152" s="6" t="n"/>
      <c r="X152" s="6" t="n"/>
      <c r="Y152" s="6" t="n"/>
    </row>
    <row r="153" ht="20" customHeight="1">
      <c r="A153" s="25" t="n"/>
      <c r="B153" s="6" t="n"/>
      <c r="C153" s="6" t="n"/>
      <c r="D153" s="18">
        <f>IF($C153="","",IFERROR(VLOOKUP($C153,'設備台帳'!$A$5:$T$204,7,FALSE),""))</f>
        <v/>
      </c>
      <c r="E153" s="18">
        <f>IF($C153="","",IFERROR(VLOOKUP($C153,'設備台帳'!$A$5:$T$204,2,FALSE),""))</f>
        <v/>
      </c>
      <c r="F153" s="18">
        <f>IF($C153="","",IFERROR(VLOOKUP($C153,'設備台帳'!$A$5:$T$204,3,FALSE),""))</f>
        <v/>
      </c>
      <c r="G153" s="18">
        <f>IF($C153="","",IFERROR(VLOOKUP($C153,'設備台帳'!$A$5:$T$204,5,FALSE),""))</f>
        <v/>
      </c>
      <c r="H153" s="6" t="n"/>
      <c r="I153" s="6" t="n"/>
      <c r="J153" s="6" t="n"/>
      <c r="K153" s="6" t="n"/>
      <c r="L153" s="6" t="n"/>
      <c r="M153" s="6" t="n"/>
      <c r="N153" s="6" t="n"/>
      <c r="O153" s="6" t="n"/>
      <c r="P153" s="6" t="n"/>
      <c r="Q153" s="6" t="n"/>
      <c r="R153" s="6" t="n"/>
      <c r="S153" s="25" t="n"/>
      <c r="T153" s="6" t="n"/>
      <c r="U153" s="6" t="n"/>
      <c r="V153" s="25" t="n"/>
      <c r="W153" s="6" t="n"/>
      <c r="X153" s="6" t="n"/>
      <c r="Y153" s="6" t="n"/>
    </row>
    <row r="154" ht="20" customHeight="1">
      <c r="A154" s="25" t="n"/>
      <c r="B154" s="6" t="n"/>
      <c r="C154" s="6" t="n"/>
      <c r="D154" s="18">
        <f>IF($C154="","",IFERROR(VLOOKUP($C154,'設備台帳'!$A$5:$T$204,7,FALSE),""))</f>
        <v/>
      </c>
      <c r="E154" s="18">
        <f>IF($C154="","",IFERROR(VLOOKUP($C154,'設備台帳'!$A$5:$T$204,2,FALSE),""))</f>
        <v/>
      </c>
      <c r="F154" s="18">
        <f>IF($C154="","",IFERROR(VLOOKUP($C154,'設備台帳'!$A$5:$T$204,3,FALSE),""))</f>
        <v/>
      </c>
      <c r="G154" s="18">
        <f>IF($C154="","",IFERROR(VLOOKUP($C154,'設備台帳'!$A$5:$T$204,5,FALSE),""))</f>
        <v/>
      </c>
      <c r="H154" s="6" t="n"/>
      <c r="I154" s="6" t="n"/>
      <c r="J154" s="6" t="n"/>
      <c r="K154" s="6" t="n"/>
      <c r="L154" s="6" t="n"/>
      <c r="M154" s="6" t="n"/>
      <c r="N154" s="6" t="n"/>
      <c r="O154" s="6" t="n"/>
      <c r="P154" s="6" t="n"/>
      <c r="Q154" s="6" t="n"/>
      <c r="R154" s="6" t="n"/>
      <c r="S154" s="25" t="n"/>
      <c r="T154" s="6" t="n"/>
      <c r="U154" s="6" t="n"/>
      <c r="V154" s="25" t="n"/>
      <c r="W154" s="6" t="n"/>
      <c r="X154" s="6" t="n"/>
      <c r="Y154" s="6" t="n"/>
    </row>
    <row r="155" ht="20" customHeight="1">
      <c r="A155" s="25" t="n"/>
      <c r="B155" s="6" t="n"/>
      <c r="C155" s="6" t="n"/>
      <c r="D155" s="18">
        <f>IF($C155="","",IFERROR(VLOOKUP($C155,'設備台帳'!$A$5:$T$204,7,FALSE),""))</f>
        <v/>
      </c>
      <c r="E155" s="18">
        <f>IF($C155="","",IFERROR(VLOOKUP($C155,'設備台帳'!$A$5:$T$204,2,FALSE),""))</f>
        <v/>
      </c>
      <c r="F155" s="18">
        <f>IF($C155="","",IFERROR(VLOOKUP($C155,'設備台帳'!$A$5:$T$204,3,FALSE),""))</f>
        <v/>
      </c>
      <c r="G155" s="18">
        <f>IF($C155="","",IFERROR(VLOOKUP($C155,'設備台帳'!$A$5:$T$204,5,FALSE),""))</f>
        <v/>
      </c>
      <c r="H155" s="6" t="n"/>
      <c r="I155" s="6" t="n"/>
      <c r="J155" s="6" t="n"/>
      <c r="K155" s="6" t="n"/>
      <c r="L155" s="6" t="n"/>
      <c r="M155" s="6" t="n"/>
      <c r="N155" s="6" t="n"/>
      <c r="O155" s="6" t="n"/>
      <c r="P155" s="6" t="n"/>
      <c r="Q155" s="6" t="n"/>
      <c r="R155" s="6" t="n"/>
      <c r="S155" s="25" t="n"/>
      <c r="T155" s="6" t="n"/>
      <c r="U155" s="6" t="n"/>
      <c r="V155" s="25" t="n"/>
      <c r="W155" s="6" t="n"/>
      <c r="X155" s="6" t="n"/>
      <c r="Y155" s="6" t="n"/>
    </row>
    <row r="156" ht="20" customHeight="1">
      <c r="A156" s="25" t="n"/>
      <c r="B156" s="6" t="n"/>
      <c r="C156" s="6" t="n"/>
      <c r="D156" s="18">
        <f>IF($C156="","",IFERROR(VLOOKUP($C156,'設備台帳'!$A$5:$T$204,7,FALSE),""))</f>
        <v/>
      </c>
      <c r="E156" s="18">
        <f>IF($C156="","",IFERROR(VLOOKUP($C156,'設備台帳'!$A$5:$T$204,2,FALSE),""))</f>
        <v/>
      </c>
      <c r="F156" s="18">
        <f>IF($C156="","",IFERROR(VLOOKUP($C156,'設備台帳'!$A$5:$T$204,3,FALSE),""))</f>
        <v/>
      </c>
      <c r="G156" s="18">
        <f>IF($C156="","",IFERROR(VLOOKUP($C156,'設備台帳'!$A$5:$T$204,5,FALSE),""))</f>
        <v/>
      </c>
      <c r="H156" s="6" t="n"/>
      <c r="I156" s="6" t="n"/>
      <c r="J156" s="6" t="n"/>
      <c r="K156" s="6" t="n"/>
      <c r="L156" s="6" t="n"/>
      <c r="M156" s="6" t="n"/>
      <c r="N156" s="6" t="n"/>
      <c r="O156" s="6" t="n"/>
      <c r="P156" s="6" t="n"/>
      <c r="Q156" s="6" t="n"/>
      <c r="R156" s="6" t="n"/>
      <c r="S156" s="25" t="n"/>
      <c r="T156" s="6" t="n"/>
      <c r="U156" s="6" t="n"/>
      <c r="V156" s="25" t="n"/>
      <c r="W156" s="6" t="n"/>
      <c r="X156" s="6" t="n"/>
      <c r="Y156" s="6" t="n"/>
    </row>
    <row r="157" ht="20" customHeight="1">
      <c r="A157" s="25" t="n"/>
      <c r="B157" s="6" t="n"/>
      <c r="C157" s="6" t="n"/>
      <c r="D157" s="18">
        <f>IF($C157="","",IFERROR(VLOOKUP($C157,'設備台帳'!$A$5:$T$204,7,FALSE),""))</f>
        <v/>
      </c>
      <c r="E157" s="18">
        <f>IF($C157="","",IFERROR(VLOOKUP($C157,'設備台帳'!$A$5:$T$204,2,FALSE),""))</f>
        <v/>
      </c>
      <c r="F157" s="18">
        <f>IF($C157="","",IFERROR(VLOOKUP($C157,'設備台帳'!$A$5:$T$204,3,FALSE),""))</f>
        <v/>
      </c>
      <c r="G157" s="18">
        <f>IF($C157="","",IFERROR(VLOOKUP($C157,'設備台帳'!$A$5:$T$204,5,FALSE),""))</f>
        <v/>
      </c>
      <c r="H157" s="6" t="n"/>
      <c r="I157" s="6" t="n"/>
      <c r="J157" s="6" t="n"/>
      <c r="K157" s="6" t="n"/>
      <c r="L157" s="6" t="n"/>
      <c r="M157" s="6" t="n"/>
      <c r="N157" s="6" t="n"/>
      <c r="O157" s="6" t="n"/>
      <c r="P157" s="6" t="n"/>
      <c r="Q157" s="6" t="n"/>
      <c r="R157" s="6" t="n"/>
      <c r="S157" s="25" t="n"/>
      <c r="T157" s="6" t="n"/>
      <c r="U157" s="6" t="n"/>
      <c r="V157" s="25" t="n"/>
      <c r="W157" s="6" t="n"/>
      <c r="X157" s="6" t="n"/>
      <c r="Y157" s="6" t="n"/>
    </row>
    <row r="158" ht="20" customHeight="1">
      <c r="A158" s="25" t="n"/>
      <c r="B158" s="6" t="n"/>
      <c r="C158" s="6" t="n"/>
      <c r="D158" s="18">
        <f>IF($C158="","",IFERROR(VLOOKUP($C158,'設備台帳'!$A$5:$T$204,7,FALSE),""))</f>
        <v/>
      </c>
      <c r="E158" s="18">
        <f>IF($C158="","",IFERROR(VLOOKUP($C158,'設備台帳'!$A$5:$T$204,2,FALSE),""))</f>
        <v/>
      </c>
      <c r="F158" s="18">
        <f>IF($C158="","",IFERROR(VLOOKUP($C158,'設備台帳'!$A$5:$T$204,3,FALSE),""))</f>
        <v/>
      </c>
      <c r="G158" s="18">
        <f>IF($C158="","",IFERROR(VLOOKUP($C158,'設備台帳'!$A$5:$T$204,5,FALSE),""))</f>
        <v/>
      </c>
      <c r="H158" s="6" t="n"/>
      <c r="I158" s="6" t="n"/>
      <c r="J158" s="6" t="n"/>
      <c r="K158" s="6" t="n"/>
      <c r="L158" s="6" t="n"/>
      <c r="M158" s="6" t="n"/>
      <c r="N158" s="6" t="n"/>
      <c r="O158" s="6" t="n"/>
      <c r="P158" s="6" t="n"/>
      <c r="Q158" s="6" t="n"/>
      <c r="R158" s="6" t="n"/>
      <c r="S158" s="25" t="n"/>
      <c r="T158" s="6" t="n"/>
      <c r="U158" s="6" t="n"/>
      <c r="V158" s="25" t="n"/>
      <c r="W158" s="6" t="n"/>
      <c r="X158" s="6" t="n"/>
      <c r="Y158" s="6" t="n"/>
    </row>
    <row r="159" ht="20" customHeight="1">
      <c r="A159" s="25" t="n"/>
      <c r="B159" s="6" t="n"/>
      <c r="C159" s="6" t="n"/>
      <c r="D159" s="18">
        <f>IF($C159="","",IFERROR(VLOOKUP($C159,'設備台帳'!$A$5:$T$204,7,FALSE),""))</f>
        <v/>
      </c>
      <c r="E159" s="18">
        <f>IF($C159="","",IFERROR(VLOOKUP($C159,'設備台帳'!$A$5:$T$204,2,FALSE),""))</f>
        <v/>
      </c>
      <c r="F159" s="18">
        <f>IF($C159="","",IFERROR(VLOOKUP($C159,'設備台帳'!$A$5:$T$204,3,FALSE),""))</f>
        <v/>
      </c>
      <c r="G159" s="18">
        <f>IF($C159="","",IFERROR(VLOOKUP($C159,'設備台帳'!$A$5:$T$204,5,FALSE),""))</f>
        <v/>
      </c>
      <c r="H159" s="6" t="n"/>
      <c r="I159" s="6" t="n"/>
      <c r="J159" s="6" t="n"/>
      <c r="K159" s="6" t="n"/>
      <c r="L159" s="6" t="n"/>
      <c r="M159" s="6" t="n"/>
      <c r="N159" s="6" t="n"/>
      <c r="O159" s="6" t="n"/>
      <c r="P159" s="6" t="n"/>
      <c r="Q159" s="6" t="n"/>
      <c r="R159" s="6" t="n"/>
      <c r="S159" s="25" t="n"/>
      <c r="T159" s="6" t="n"/>
      <c r="U159" s="6" t="n"/>
      <c r="V159" s="25" t="n"/>
      <c r="W159" s="6" t="n"/>
      <c r="X159" s="6" t="n"/>
      <c r="Y159" s="6" t="n"/>
    </row>
    <row r="160" ht="20" customHeight="1">
      <c r="A160" s="25" t="n"/>
      <c r="B160" s="6" t="n"/>
      <c r="C160" s="6" t="n"/>
      <c r="D160" s="18">
        <f>IF($C160="","",IFERROR(VLOOKUP($C160,'設備台帳'!$A$5:$T$204,7,FALSE),""))</f>
        <v/>
      </c>
      <c r="E160" s="18">
        <f>IF($C160="","",IFERROR(VLOOKUP($C160,'設備台帳'!$A$5:$T$204,2,FALSE),""))</f>
        <v/>
      </c>
      <c r="F160" s="18">
        <f>IF($C160="","",IFERROR(VLOOKUP($C160,'設備台帳'!$A$5:$T$204,3,FALSE),""))</f>
        <v/>
      </c>
      <c r="G160" s="18">
        <f>IF($C160="","",IFERROR(VLOOKUP($C160,'設備台帳'!$A$5:$T$204,5,FALSE),""))</f>
        <v/>
      </c>
      <c r="H160" s="6" t="n"/>
      <c r="I160" s="6" t="n"/>
      <c r="J160" s="6" t="n"/>
      <c r="K160" s="6" t="n"/>
      <c r="L160" s="6" t="n"/>
      <c r="M160" s="6" t="n"/>
      <c r="N160" s="6" t="n"/>
      <c r="O160" s="6" t="n"/>
      <c r="P160" s="6" t="n"/>
      <c r="Q160" s="6" t="n"/>
      <c r="R160" s="6" t="n"/>
      <c r="S160" s="25" t="n"/>
      <c r="T160" s="6" t="n"/>
      <c r="U160" s="6" t="n"/>
      <c r="V160" s="25" t="n"/>
      <c r="W160" s="6" t="n"/>
      <c r="X160" s="6" t="n"/>
      <c r="Y160" s="6" t="n"/>
    </row>
    <row r="161" ht="20" customHeight="1">
      <c r="A161" s="25" t="n"/>
      <c r="B161" s="6" t="n"/>
      <c r="C161" s="6" t="n"/>
      <c r="D161" s="18">
        <f>IF($C161="","",IFERROR(VLOOKUP($C161,'設備台帳'!$A$5:$T$204,7,FALSE),""))</f>
        <v/>
      </c>
      <c r="E161" s="18">
        <f>IF($C161="","",IFERROR(VLOOKUP($C161,'設備台帳'!$A$5:$T$204,2,FALSE),""))</f>
        <v/>
      </c>
      <c r="F161" s="18">
        <f>IF($C161="","",IFERROR(VLOOKUP($C161,'設備台帳'!$A$5:$T$204,3,FALSE),""))</f>
        <v/>
      </c>
      <c r="G161" s="18">
        <f>IF($C161="","",IFERROR(VLOOKUP($C161,'設備台帳'!$A$5:$T$204,5,FALSE),""))</f>
        <v/>
      </c>
      <c r="H161" s="6" t="n"/>
      <c r="I161" s="6" t="n"/>
      <c r="J161" s="6" t="n"/>
      <c r="K161" s="6" t="n"/>
      <c r="L161" s="6" t="n"/>
      <c r="M161" s="6" t="n"/>
      <c r="N161" s="6" t="n"/>
      <c r="O161" s="6" t="n"/>
      <c r="P161" s="6" t="n"/>
      <c r="Q161" s="6" t="n"/>
      <c r="R161" s="6" t="n"/>
      <c r="S161" s="25" t="n"/>
      <c r="T161" s="6" t="n"/>
      <c r="U161" s="6" t="n"/>
      <c r="V161" s="25" t="n"/>
      <c r="W161" s="6" t="n"/>
      <c r="X161" s="6" t="n"/>
      <c r="Y161" s="6" t="n"/>
    </row>
    <row r="162" ht="20" customHeight="1">
      <c r="A162" s="25" t="n"/>
      <c r="B162" s="6" t="n"/>
      <c r="C162" s="6" t="n"/>
      <c r="D162" s="18">
        <f>IF($C162="","",IFERROR(VLOOKUP($C162,'設備台帳'!$A$5:$T$204,7,FALSE),""))</f>
        <v/>
      </c>
      <c r="E162" s="18">
        <f>IF($C162="","",IFERROR(VLOOKUP($C162,'設備台帳'!$A$5:$T$204,2,FALSE),""))</f>
        <v/>
      </c>
      <c r="F162" s="18">
        <f>IF($C162="","",IFERROR(VLOOKUP($C162,'設備台帳'!$A$5:$T$204,3,FALSE),""))</f>
        <v/>
      </c>
      <c r="G162" s="18">
        <f>IF($C162="","",IFERROR(VLOOKUP($C162,'設備台帳'!$A$5:$T$204,5,FALSE),""))</f>
        <v/>
      </c>
      <c r="H162" s="6" t="n"/>
      <c r="I162" s="6" t="n"/>
      <c r="J162" s="6" t="n"/>
      <c r="K162" s="6" t="n"/>
      <c r="L162" s="6" t="n"/>
      <c r="M162" s="6" t="n"/>
      <c r="N162" s="6" t="n"/>
      <c r="O162" s="6" t="n"/>
      <c r="P162" s="6" t="n"/>
      <c r="Q162" s="6" t="n"/>
      <c r="R162" s="6" t="n"/>
      <c r="S162" s="25" t="n"/>
      <c r="T162" s="6" t="n"/>
      <c r="U162" s="6" t="n"/>
      <c r="V162" s="25" t="n"/>
      <c r="W162" s="6" t="n"/>
      <c r="X162" s="6" t="n"/>
      <c r="Y162" s="6" t="n"/>
    </row>
    <row r="163" ht="20" customHeight="1">
      <c r="A163" s="25" t="n"/>
      <c r="B163" s="6" t="n"/>
      <c r="C163" s="6" t="n"/>
      <c r="D163" s="18">
        <f>IF($C163="","",IFERROR(VLOOKUP($C163,'設備台帳'!$A$5:$T$204,7,FALSE),""))</f>
        <v/>
      </c>
      <c r="E163" s="18">
        <f>IF($C163="","",IFERROR(VLOOKUP($C163,'設備台帳'!$A$5:$T$204,2,FALSE),""))</f>
        <v/>
      </c>
      <c r="F163" s="18">
        <f>IF($C163="","",IFERROR(VLOOKUP($C163,'設備台帳'!$A$5:$T$204,3,FALSE),""))</f>
        <v/>
      </c>
      <c r="G163" s="18">
        <f>IF($C163="","",IFERROR(VLOOKUP($C163,'設備台帳'!$A$5:$T$204,5,FALSE),""))</f>
        <v/>
      </c>
      <c r="H163" s="6" t="n"/>
      <c r="I163" s="6" t="n"/>
      <c r="J163" s="6" t="n"/>
      <c r="K163" s="6" t="n"/>
      <c r="L163" s="6" t="n"/>
      <c r="M163" s="6" t="n"/>
      <c r="N163" s="6" t="n"/>
      <c r="O163" s="6" t="n"/>
      <c r="P163" s="6" t="n"/>
      <c r="Q163" s="6" t="n"/>
      <c r="R163" s="6" t="n"/>
      <c r="S163" s="25" t="n"/>
      <c r="T163" s="6" t="n"/>
      <c r="U163" s="6" t="n"/>
      <c r="V163" s="25" t="n"/>
      <c r="W163" s="6" t="n"/>
      <c r="X163" s="6" t="n"/>
      <c r="Y163" s="6" t="n"/>
    </row>
    <row r="164" ht="20" customHeight="1">
      <c r="A164" s="25" t="n"/>
      <c r="B164" s="6" t="n"/>
      <c r="C164" s="6" t="n"/>
      <c r="D164" s="18">
        <f>IF($C164="","",IFERROR(VLOOKUP($C164,'設備台帳'!$A$5:$T$204,7,FALSE),""))</f>
        <v/>
      </c>
      <c r="E164" s="18">
        <f>IF($C164="","",IFERROR(VLOOKUP($C164,'設備台帳'!$A$5:$T$204,2,FALSE),""))</f>
        <v/>
      </c>
      <c r="F164" s="18">
        <f>IF($C164="","",IFERROR(VLOOKUP($C164,'設備台帳'!$A$5:$T$204,3,FALSE),""))</f>
        <v/>
      </c>
      <c r="G164" s="18">
        <f>IF($C164="","",IFERROR(VLOOKUP($C164,'設備台帳'!$A$5:$T$204,5,FALSE),""))</f>
        <v/>
      </c>
      <c r="H164" s="6" t="n"/>
      <c r="I164" s="6" t="n"/>
      <c r="J164" s="6" t="n"/>
      <c r="K164" s="6" t="n"/>
      <c r="L164" s="6" t="n"/>
      <c r="M164" s="6" t="n"/>
      <c r="N164" s="6" t="n"/>
      <c r="O164" s="6" t="n"/>
      <c r="P164" s="6" t="n"/>
      <c r="Q164" s="6" t="n"/>
      <c r="R164" s="6" t="n"/>
      <c r="S164" s="25" t="n"/>
      <c r="T164" s="6" t="n"/>
      <c r="U164" s="6" t="n"/>
      <c r="V164" s="25" t="n"/>
      <c r="W164" s="6" t="n"/>
      <c r="X164" s="6" t="n"/>
      <c r="Y164" s="6" t="n"/>
    </row>
    <row r="165" ht="20" customHeight="1">
      <c r="A165" s="25" t="n"/>
      <c r="B165" s="6" t="n"/>
      <c r="C165" s="6" t="n"/>
      <c r="D165" s="18">
        <f>IF($C165="","",IFERROR(VLOOKUP($C165,'設備台帳'!$A$5:$T$204,7,FALSE),""))</f>
        <v/>
      </c>
      <c r="E165" s="18">
        <f>IF($C165="","",IFERROR(VLOOKUP($C165,'設備台帳'!$A$5:$T$204,2,FALSE),""))</f>
        <v/>
      </c>
      <c r="F165" s="18">
        <f>IF($C165="","",IFERROR(VLOOKUP($C165,'設備台帳'!$A$5:$T$204,3,FALSE),""))</f>
        <v/>
      </c>
      <c r="G165" s="18">
        <f>IF($C165="","",IFERROR(VLOOKUP($C165,'設備台帳'!$A$5:$T$204,5,FALSE),""))</f>
        <v/>
      </c>
      <c r="H165" s="6" t="n"/>
      <c r="I165" s="6" t="n"/>
      <c r="J165" s="6" t="n"/>
      <c r="K165" s="6" t="n"/>
      <c r="L165" s="6" t="n"/>
      <c r="M165" s="6" t="n"/>
      <c r="N165" s="6" t="n"/>
      <c r="O165" s="6" t="n"/>
      <c r="P165" s="6" t="n"/>
      <c r="Q165" s="6" t="n"/>
      <c r="R165" s="6" t="n"/>
      <c r="S165" s="25" t="n"/>
      <c r="T165" s="6" t="n"/>
      <c r="U165" s="6" t="n"/>
      <c r="V165" s="25" t="n"/>
      <c r="W165" s="6" t="n"/>
      <c r="X165" s="6" t="n"/>
      <c r="Y165" s="6" t="n"/>
    </row>
    <row r="166" ht="20" customHeight="1">
      <c r="A166" s="25" t="n"/>
      <c r="B166" s="6" t="n"/>
      <c r="C166" s="6" t="n"/>
      <c r="D166" s="18">
        <f>IF($C166="","",IFERROR(VLOOKUP($C166,'設備台帳'!$A$5:$T$204,7,FALSE),""))</f>
        <v/>
      </c>
      <c r="E166" s="18">
        <f>IF($C166="","",IFERROR(VLOOKUP($C166,'設備台帳'!$A$5:$T$204,2,FALSE),""))</f>
        <v/>
      </c>
      <c r="F166" s="18">
        <f>IF($C166="","",IFERROR(VLOOKUP($C166,'設備台帳'!$A$5:$T$204,3,FALSE),""))</f>
        <v/>
      </c>
      <c r="G166" s="18">
        <f>IF($C166="","",IFERROR(VLOOKUP($C166,'設備台帳'!$A$5:$T$204,5,FALSE),""))</f>
        <v/>
      </c>
      <c r="H166" s="6" t="n"/>
      <c r="I166" s="6" t="n"/>
      <c r="J166" s="6" t="n"/>
      <c r="K166" s="6" t="n"/>
      <c r="L166" s="6" t="n"/>
      <c r="M166" s="6" t="n"/>
      <c r="N166" s="6" t="n"/>
      <c r="O166" s="6" t="n"/>
      <c r="P166" s="6" t="n"/>
      <c r="Q166" s="6" t="n"/>
      <c r="R166" s="6" t="n"/>
      <c r="S166" s="25" t="n"/>
      <c r="T166" s="6" t="n"/>
      <c r="U166" s="6" t="n"/>
      <c r="V166" s="25" t="n"/>
      <c r="W166" s="6" t="n"/>
      <c r="X166" s="6" t="n"/>
      <c r="Y166" s="6" t="n"/>
    </row>
    <row r="167" ht="20" customHeight="1">
      <c r="A167" s="25" t="n"/>
      <c r="B167" s="6" t="n"/>
      <c r="C167" s="6" t="n"/>
      <c r="D167" s="18">
        <f>IF($C167="","",IFERROR(VLOOKUP($C167,'設備台帳'!$A$5:$T$204,7,FALSE),""))</f>
        <v/>
      </c>
      <c r="E167" s="18">
        <f>IF($C167="","",IFERROR(VLOOKUP($C167,'設備台帳'!$A$5:$T$204,2,FALSE),""))</f>
        <v/>
      </c>
      <c r="F167" s="18">
        <f>IF($C167="","",IFERROR(VLOOKUP($C167,'設備台帳'!$A$5:$T$204,3,FALSE),""))</f>
        <v/>
      </c>
      <c r="G167" s="18">
        <f>IF($C167="","",IFERROR(VLOOKUP($C167,'設備台帳'!$A$5:$T$204,5,FALSE),""))</f>
        <v/>
      </c>
      <c r="H167" s="6" t="n"/>
      <c r="I167" s="6" t="n"/>
      <c r="J167" s="6" t="n"/>
      <c r="K167" s="6" t="n"/>
      <c r="L167" s="6" t="n"/>
      <c r="M167" s="6" t="n"/>
      <c r="N167" s="6" t="n"/>
      <c r="O167" s="6" t="n"/>
      <c r="P167" s="6" t="n"/>
      <c r="Q167" s="6" t="n"/>
      <c r="R167" s="6" t="n"/>
      <c r="S167" s="25" t="n"/>
      <c r="T167" s="6" t="n"/>
      <c r="U167" s="6" t="n"/>
      <c r="V167" s="25" t="n"/>
      <c r="W167" s="6" t="n"/>
      <c r="X167" s="6" t="n"/>
      <c r="Y167" s="6" t="n"/>
    </row>
    <row r="168" ht="20" customHeight="1">
      <c r="A168" s="25" t="n"/>
      <c r="B168" s="6" t="n"/>
      <c r="C168" s="6" t="n"/>
      <c r="D168" s="18">
        <f>IF($C168="","",IFERROR(VLOOKUP($C168,'設備台帳'!$A$5:$T$204,7,FALSE),""))</f>
        <v/>
      </c>
      <c r="E168" s="18">
        <f>IF($C168="","",IFERROR(VLOOKUP($C168,'設備台帳'!$A$5:$T$204,2,FALSE),""))</f>
        <v/>
      </c>
      <c r="F168" s="18">
        <f>IF($C168="","",IFERROR(VLOOKUP($C168,'設備台帳'!$A$5:$T$204,3,FALSE),""))</f>
        <v/>
      </c>
      <c r="G168" s="18">
        <f>IF($C168="","",IFERROR(VLOOKUP($C168,'設備台帳'!$A$5:$T$204,5,FALSE),""))</f>
        <v/>
      </c>
      <c r="H168" s="6" t="n"/>
      <c r="I168" s="6" t="n"/>
      <c r="J168" s="6" t="n"/>
      <c r="K168" s="6" t="n"/>
      <c r="L168" s="6" t="n"/>
      <c r="M168" s="6" t="n"/>
      <c r="N168" s="6" t="n"/>
      <c r="O168" s="6" t="n"/>
      <c r="P168" s="6" t="n"/>
      <c r="Q168" s="6" t="n"/>
      <c r="R168" s="6" t="n"/>
      <c r="S168" s="25" t="n"/>
      <c r="T168" s="6" t="n"/>
      <c r="U168" s="6" t="n"/>
      <c r="V168" s="25" t="n"/>
      <c r="W168" s="6" t="n"/>
      <c r="X168" s="6" t="n"/>
      <c r="Y168" s="6" t="n"/>
    </row>
    <row r="169" ht="20" customHeight="1">
      <c r="A169" s="25" t="n"/>
      <c r="B169" s="6" t="n"/>
      <c r="C169" s="6" t="n"/>
      <c r="D169" s="18">
        <f>IF($C169="","",IFERROR(VLOOKUP($C169,'設備台帳'!$A$5:$T$204,7,FALSE),""))</f>
        <v/>
      </c>
      <c r="E169" s="18">
        <f>IF($C169="","",IFERROR(VLOOKUP($C169,'設備台帳'!$A$5:$T$204,2,FALSE),""))</f>
        <v/>
      </c>
      <c r="F169" s="18">
        <f>IF($C169="","",IFERROR(VLOOKUP($C169,'設備台帳'!$A$5:$T$204,3,FALSE),""))</f>
        <v/>
      </c>
      <c r="G169" s="18">
        <f>IF($C169="","",IFERROR(VLOOKUP($C169,'設備台帳'!$A$5:$T$204,5,FALSE),""))</f>
        <v/>
      </c>
      <c r="H169" s="6" t="n"/>
      <c r="I169" s="6" t="n"/>
      <c r="J169" s="6" t="n"/>
      <c r="K169" s="6" t="n"/>
      <c r="L169" s="6" t="n"/>
      <c r="M169" s="6" t="n"/>
      <c r="N169" s="6" t="n"/>
      <c r="O169" s="6" t="n"/>
      <c r="P169" s="6" t="n"/>
      <c r="Q169" s="6" t="n"/>
      <c r="R169" s="6" t="n"/>
      <c r="S169" s="25" t="n"/>
      <c r="T169" s="6" t="n"/>
      <c r="U169" s="6" t="n"/>
      <c r="V169" s="25" t="n"/>
      <c r="W169" s="6" t="n"/>
      <c r="X169" s="6" t="n"/>
      <c r="Y169" s="6" t="n"/>
    </row>
    <row r="170" ht="20" customHeight="1">
      <c r="A170" s="25" t="n"/>
      <c r="B170" s="6" t="n"/>
      <c r="C170" s="6" t="n"/>
      <c r="D170" s="18">
        <f>IF($C170="","",IFERROR(VLOOKUP($C170,'設備台帳'!$A$5:$T$204,7,FALSE),""))</f>
        <v/>
      </c>
      <c r="E170" s="18">
        <f>IF($C170="","",IFERROR(VLOOKUP($C170,'設備台帳'!$A$5:$T$204,2,FALSE),""))</f>
        <v/>
      </c>
      <c r="F170" s="18">
        <f>IF($C170="","",IFERROR(VLOOKUP($C170,'設備台帳'!$A$5:$T$204,3,FALSE),""))</f>
        <v/>
      </c>
      <c r="G170" s="18">
        <f>IF($C170="","",IFERROR(VLOOKUP($C170,'設備台帳'!$A$5:$T$204,5,FALSE),""))</f>
        <v/>
      </c>
      <c r="H170" s="6" t="n"/>
      <c r="I170" s="6" t="n"/>
      <c r="J170" s="6" t="n"/>
      <c r="K170" s="6" t="n"/>
      <c r="L170" s="6" t="n"/>
      <c r="M170" s="6" t="n"/>
      <c r="N170" s="6" t="n"/>
      <c r="O170" s="6" t="n"/>
      <c r="P170" s="6" t="n"/>
      <c r="Q170" s="6" t="n"/>
      <c r="R170" s="6" t="n"/>
      <c r="S170" s="25" t="n"/>
      <c r="T170" s="6" t="n"/>
      <c r="U170" s="6" t="n"/>
      <c r="V170" s="25" t="n"/>
      <c r="W170" s="6" t="n"/>
      <c r="X170" s="6" t="n"/>
      <c r="Y170" s="6" t="n"/>
    </row>
    <row r="171" ht="20" customHeight="1">
      <c r="A171" s="25" t="n"/>
      <c r="B171" s="6" t="n"/>
      <c r="C171" s="6" t="n"/>
      <c r="D171" s="18">
        <f>IF($C171="","",IFERROR(VLOOKUP($C171,'設備台帳'!$A$5:$T$204,7,FALSE),""))</f>
        <v/>
      </c>
      <c r="E171" s="18">
        <f>IF($C171="","",IFERROR(VLOOKUP($C171,'設備台帳'!$A$5:$T$204,2,FALSE),""))</f>
        <v/>
      </c>
      <c r="F171" s="18">
        <f>IF($C171="","",IFERROR(VLOOKUP($C171,'設備台帳'!$A$5:$T$204,3,FALSE),""))</f>
        <v/>
      </c>
      <c r="G171" s="18">
        <f>IF($C171="","",IFERROR(VLOOKUP($C171,'設備台帳'!$A$5:$T$204,5,FALSE),""))</f>
        <v/>
      </c>
      <c r="H171" s="6" t="n"/>
      <c r="I171" s="6" t="n"/>
      <c r="J171" s="6" t="n"/>
      <c r="K171" s="6" t="n"/>
      <c r="L171" s="6" t="n"/>
      <c r="M171" s="6" t="n"/>
      <c r="N171" s="6" t="n"/>
      <c r="O171" s="6" t="n"/>
      <c r="P171" s="6" t="n"/>
      <c r="Q171" s="6" t="n"/>
      <c r="R171" s="6" t="n"/>
      <c r="S171" s="25" t="n"/>
      <c r="T171" s="6" t="n"/>
      <c r="U171" s="6" t="n"/>
      <c r="V171" s="25" t="n"/>
      <c r="W171" s="6" t="n"/>
      <c r="X171" s="6" t="n"/>
      <c r="Y171" s="6" t="n"/>
    </row>
    <row r="172" ht="20" customHeight="1">
      <c r="A172" s="25" t="n"/>
      <c r="B172" s="6" t="n"/>
      <c r="C172" s="6" t="n"/>
      <c r="D172" s="18">
        <f>IF($C172="","",IFERROR(VLOOKUP($C172,'設備台帳'!$A$5:$T$204,7,FALSE),""))</f>
        <v/>
      </c>
      <c r="E172" s="18">
        <f>IF($C172="","",IFERROR(VLOOKUP($C172,'設備台帳'!$A$5:$T$204,2,FALSE),""))</f>
        <v/>
      </c>
      <c r="F172" s="18">
        <f>IF($C172="","",IFERROR(VLOOKUP($C172,'設備台帳'!$A$5:$T$204,3,FALSE),""))</f>
        <v/>
      </c>
      <c r="G172" s="18">
        <f>IF($C172="","",IFERROR(VLOOKUP($C172,'設備台帳'!$A$5:$T$204,5,FALSE),""))</f>
        <v/>
      </c>
      <c r="H172" s="6" t="n"/>
      <c r="I172" s="6" t="n"/>
      <c r="J172" s="6" t="n"/>
      <c r="K172" s="6" t="n"/>
      <c r="L172" s="6" t="n"/>
      <c r="M172" s="6" t="n"/>
      <c r="N172" s="6" t="n"/>
      <c r="O172" s="6" t="n"/>
      <c r="P172" s="6" t="n"/>
      <c r="Q172" s="6" t="n"/>
      <c r="R172" s="6" t="n"/>
      <c r="S172" s="25" t="n"/>
      <c r="T172" s="6" t="n"/>
      <c r="U172" s="6" t="n"/>
      <c r="V172" s="25" t="n"/>
      <c r="W172" s="6" t="n"/>
      <c r="X172" s="6" t="n"/>
      <c r="Y172" s="6" t="n"/>
    </row>
    <row r="173" ht="20" customHeight="1">
      <c r="A173" s="25" t="n"/>
      <c r="B173" s="6" t="n"/>
      <c r="C173" s="6" t="n"/>
      <c r="D173" s="18">
        <f>IF($C173="","",IFERROR(VLOOKUP($C173,'設備台帳'!$A$5:$T$204,7,FALSE),""))</f>
        <v/>
      </c>
      <c r="E173" s="18">
        <f>IF($C173="","",IFERROR(VLOOKUP($C173,'設備台帳'!$A$5:$T$204,2,FALSE),""))</f>
        <v/>
      </c>
      <c r="F173" s="18">
        <f>IF($C173="","",IFERROR(VLOOKUP($C173,'設備台帳'!$A$5:$T$204,3,FALSE),""))</f>
        <v/>
      </c>
      <c r="G173" s="18">
        <f>IF($C173="","",IFERROR(VLOOKUP($C173,'設備台帳'!$A$5:$T$204,5,FALSE),""))</f>
        <v/>
      </c>
      <c r="H173" s="6" t="n"/>
      <c r="I173" s="6" t="n"/>
      <c r="J173" s="6" t="n"/>
      <c r="K173" s="6" t="n"/>
      <c r="L173" s="6" t="n"/>
      <c r="M173" s="6" t="n"/>
      <c r="N173" s="6" t="n"/>
      <c r="O173" s="6" t="n"/>
      <c r="P173" s="6" t="n"/>
      <c r="Q173" s="6" t="n"/>
      <c r="R173" s="6" t="n"/>
      <c r="S173" s="25" t="n"/>
      <c r="T173" s="6" t="n"/>
      <c r="U173" s="6" t="n"/>
      <c r="V173" s="25" t="n"/>
      <c r="W173" s="6" t="n"/>
      <c r="X173" s="6" t="n"/>
      <c r="Y173" s="6" t="n"/>
    </row>
    <row r="174" ht="20" customHeight="1">
      <c r="A174" s="25" t="n"/>
      <c r="B174" s="6" t="n"/>
      <c r="C174" s="6" t="n"/>
      <c r="D174" s="18">
        <f>IF($C174="","",IFERROR(VLOOKUP($C174,'設備台帳'!$A$5:$T$204,7,FALSE),""))</f>
        <v/>
      </c>
      <c r="E174" s="18">
        <f>IF($C174="","",IFERROR(VLOOKUP($C174,'設備台帳'!$A$5:$T$204,2,FALSE),""))</f>
        <v/>
      </c>
      <c r="F174" s="18">
        <f>IF($C174="","",IFERROR(VLOOKUP($C174,'設備台帳'!$A$5:$T$204,3,FALSE),""))</f>
        <v/>
      </c>
      <c r="G174" s="18">
        <f>IF($C174="","",IFERROR(VLOOKUP($C174,'設備台帳'!$A$5:$T$204,5,FALSE),""))</f>
        <v/>
      </c>
      <c r="H174" s="6" t="n"/>
      <c r="I174" s="6" t="n"/>
      <c r="J174" s="6" t="n"/>
      <c r="K174" s="6" t="n"/>
      <c r="L174" s="6" t="n"/>
      <c r="M174" s="6" t="n"/>
      <c r="N174" s="6" t="n"/>
      <c r="O174" s="6" t="n"/>
      <c r="P174" s="6" t="n"/>
      <c r="Q174" s="6" t="n"/>
      <c r="R174" s="6" t="n"/>
      <c r="S174" s="25" t="n"/>
      <c r="T174" s="6" t="n"/>
      <c r="U174" s="6" t="n"/>
      <c r="V174" s="25" t="n"/>
      <c r="W174" s="6" t="n"/>
      <c r="X174" s="6" t="n"/>
      <c r="Y174" s="6" t="n"/>
    </row>
    <row r="175" ht="20" customHeight="1">
      <c r="A175" s="25" t="n"/>
      <c r="B175" s="6" t="n"/>
      <c r="C175" s="6" t="n"/>
      <c r="D175" s="18">
        <f>IF($C175="","",IFERROR(VLOOKUP($C175,'設備台帳'!$A$5:$T$204,7,FALSE),""))</f>
        <v/>
      </c>
      <c r="E175" s="18">
        <f>IF($C175="","",IFERROR(VLOOKUP($C175,'設備台帳'!$A$5:$T$204,2,FALSE),""))</f>
        <v/>
      </c>
      <c r="F175" s="18">
        <f>IF($C175="","",IFERROR(VLOOKUP($C175,'設備台帳'!$A$5:$T$204,3,FALSE),""))</f>
        <v/>
      </c>
      <c r="G175" s="18">
        <f>IF($C175="","",IFERROR(VLOOKUP($C175,'設備台帳'!$A$5:$T$204,5,FALSE),""))</f>
        <v/>
      </c>
      <c r="H175" s="6" t="n"/>
      <c r="I175" s="6" t="n"/>
      <c r="J175" s="6" t="n"/>
      <c r="K175" s="6" t="n"/>
      <c r="L175" s="6" t="n"/>
      <c r="M175" s="6" t="n"/>
      <c r="N175" s="6" t="n"/>
      <c r="O175" s="6" t="n"/>
      <c r="P175" s="6" t="n"/>
      <c r="Q175" s="6" t="n"/>
      <c r="R175" s="6" t="n"/>
      <c r="S175" s="25" t="n"/>
      <c r="T175" s="6" t="n"/>
      <c r="U175" s="6" t="n"/>
      <c r="V175" s="25" t="n"/>
      <c r="W175" s="6" t="n"/>
      <c r="X175" s="6" t="n"/>
      <c r="Y175" s="6" t="n"/>
    </row>
    <row r="176" ht="20" customHeight="1">
      <c r="A176" s="25" t="n"/>
      <c r="B176" s="6" t="n"/>
      <c r="C176" s="6" t="n"/>
      <c r="D176" s="18">
        <f>IF($C176="","",IFERROR(VLOOKUP($C176,'設備台帳'!$A$5:$T$204,7,FALSE),""))</f>
        <v/>
      </c>
      <c r="E176" s="18">
        <f>IF($C176="","",IFERROR(VLOOKUP($C176,'設備台帳'!$A$5:$T$204,2,FALSE),""))</f>
        <v/>
      </c>
      <c r="F176" s="18">
        <f>IF($C176="","",IFERROR(VLOOKUP($C176,'設備台帳'!$A$5:$T$204,3,FALSE),""))</f>
        <v/>
      </c>
      <c r="G176" s="18">
        <f>IF($C176="","",IFERROR(VLOOKUP($C176,'設備台帳'!$A$5:$T$204,5,FALSE),""))</f>
        <v/>
      </c>
      <c r="H176" s="6" t="n"/>
      <c r="I176" s="6" t="n"/>
      <c r="J176" s="6" t="n"/>
      <c r="K176" s="6" t="n"/>
      <c r="L176" s="6" t="n"/>
      <c r="M176" s="6" t="n"/>
      <c r="N176" s="6" t="n"/>
      <c r="O176" s="6" t="n"/>
      <c r="P176" s="6" t="n"/>
      <c r="Q176" s="6" t="n"/>
      <c r="R176" s="6" t="n"/>
      <c r="S176" s="25" t="n"/>
      <c r="T176" s="6" t="n"/>
      <c r="U176" s="6" t="n"/>
      <c r="V176" s="25" t="n"/>
      <c r="W176" s="6" t="n"/>
      <c r="X176" s="6" t="n"/>
      <c r="Y176" s="6" t="n"/>
    </row>
    <row r="177" ht="20" customHeight="1">
      <c r="A177" s="25" t="n"/>
      <c r="B177" s="6" t="n"/>
      <c r="C177" s="6" t="n"/>
      <c r="D177" s="18">
        <f>IF($C177="","",IFERROR(VLOOKUP($C177,'設備台帳'!$A$5:$T$204,7,FALSE),""))</f>
        <v/>
      </c>
      <c r="E177" s="18">
        <f>IF($C177="","",IFERROR(VLOOKUP($C177,'設備台帳'!$A$5:$T$204,2,FALSE),""))</f>
        <v/>
      </c>
      <c r="F177" s="18">
        <f>IF($C177="","",IFERROR(VLOOKUP($C177,'設備台帳'!$A$5:$T$204,3,FALSE),""))</f>
        <v/>
      </c>
      <c r="G177" s="18">
        <f>IF($C177="","",IFERROR(VLOOKUP($C177,'設備台帳'!$A$5:$T$204,5,FALSE),""))</f>
        <v/>
      </c>
      <c r="H177" s="6" t="n"/>
      <c r="I177" s="6" t="n"/>
      <c r="J177" s="6" t="n"/>
      <c r="K177" s="6" t="n"/>
      <c r="L177" s="6" t="n"/>
      <c r="M177" s="6" t="n"/>
      <c r="N177" s="6" t="n"/>
      <c r="O177" s="6" t="n"/>
      <c r="P177" s="6" t="n"/>
      <c r="Q177" s="6" t="n"/>
      <c r="R177" s="6" t="n"/>
      <c r="S177" s="25" t="n"/>
      <c r="T177" s="6" t="n"/>
      <c r="U177" s="6" t="n"/>
      <c r="V177" s="25" t="n"/>
      <c r="W177" s="6" t="n"/>
      <c r="X177" s="6" t="n"/>
      <c r="Y177" s="6" t="n"/>
    </row>
    <row r="178" ht="20" customHeight="1">
      <c r="A178" s="25" t="n"/>
      <c r="B178" s="6" t="n"/>
      <c r="C178" s="6" t="n"/>
      <c r="D178" s="18">
        <f>IF($C178="","",IFERROR(VLOOKUP($C178,'設備台帳'!$A$5:$T$204,7,FALSE),""))</f>
        <v/>
      </c>
      <c r="E178" s="18">
        <f>IF($C178="","",IFERROR(VLOOKUP($C178,'設備台帳'!$A$5:$T$204,2,FALSE),""))</f>
        <v/>
      </c>
      <c r="F178" s="18">
        <f>IF($C178="","",IFERROR(VLOOKUP($C178,'設備台帳'!$A$5:$T$204,3,FALSE),""))</f>
        <v/>
      </c>
      <c r="G178" s="18">
        <f>IF($C178="","",IFERROR(VLOOKUP($C178,'設備台帳'!$A$5:$T$204,5,FALSE),""))</f>
        <v/>
      </c>
      <c r="H178" s="6" t="n"/>
      <c r="I178" s="6" t="n"/>
      <c r="J178" s="6" t="n"/>
      <c r="K178" s="6" t="n"/>
      <c r="L178" s="6" t="n"/>
      <c r="M178" s="6" t="n"/>
      <c r="N178" s="6" t="n"/>
      <c r="O178" s="6" t="n"/>
      <c r="P178" s="6" t="n"/>
      <c r="Q178" s="6" t="n"/>
      <c r="R178" s="6" t="n"/>
      <c r="S178" s="25" t="n"/>
      <c r="T178" s="6" t="n"/>
      <c r="U178" s="6" t="n"/>
      <c r="V178" s="25" t="n"/>
      <c r="W178" s="6" t="n"/>
      <c r="X178" s="6" t="n"/>
      <c r="Y178" s="6" t="n"/>
    </row>
    <row r="179" ht="20" customHeight="1">
      <c r="A179" s="25" t="n"/>
      <c r="B179" s="6" t="n"/>
      <c r="C179" s="6" t="n"/>
      <c r="D179" s="18">
        <f>IF($C179="","",IFERROR(VLOOKUP($C179,'設備台帳'!$A$5:$T$204,7,FALSE),""))</f>
        <v/>
      </c>
      <c r="E179" s="18">
        <f>IF($C179="","",IFERROR(VLOOKUP($C179,'設備台帳'!$A$5:$T$204,2,FALSE),""))</f>
        <v/>
      </c>
      <c r="F179" s="18">
        <f>IF($C179="","",IFERROR(VLOOKUP($C179,'設備台帳'!$A$5:$T$204,3,FALSE),""))</f>
        <v/>
      </c>
      <c r="G179" s="18">
        <f>IF($C179="","",IFERROR(VLOOKUP($C179,'設備台帳'!$A$5:$T$204,5,FALSE),""))</f>
        <v/>
      </c>
      <c r="H179" s="6" t="n"/>
      <c r="I179" s="6" t="n"/>
      <c r="J179" s="6" t="n"/>
      <c r="K179" s="6" t="n"/>
      <c r="L179" s="6" t="n"/>
      <c r="M179" s="6" t="n"/>
      <c r="N179" s="6" t="n"/>
      <c r="O179" s="6" t="n"/>
      <c r="P179" s="6" t="n"/>
      <c r="Q179" s="6" t="n"/>
      <c r="R179" s="6" t="n"/>
      <c r="S179" s="25" t="n"/>
      <c r="T179" s="6" t="n"/>
      <c r="U179" s="6" t="n"/>
      <c r="V179" s="25" t="n"/>
      <c r="W179" s="6" t="n"/>
      <c r="X179" s="6" t="n"/>
      <c r="Y179" s="6" t="n"/>
    </row>
    <row r="180" ht="20" customHeight="1">
      <c r="A180" s="25" t="n"/>
      <c r="B180" s="6" t="n"/>
      <c r="C180" s="6" t="n"/>
      <c r="D180" s="18">
        <f>IF($C180="","",IFERROR(VLOOKUP($C180,'設備台帳'!$A$5:$T$204,7,FALSE),""))</f>
        <v/>
      </c>
      <c r="E180" s="18">
        <f>IF($C180="","",IFERROR(VLOOKUP($C180,'設備台帳'!$A$5:$T$204,2,FALSE),""))</f>
        <v/>
      </c>
      <c r="F180" s="18">
        <f>IF($C180="","",IFERROR(VLOOKUP($C180,'設備台帳'!$A$5:$T$204,3,FALSE),""))</f>
        <v/>
      </c>
      <c r="G180" s="18">
        <f>IF($C180="","",IFERROR(VLOOKUP($C180,'設備台帳'!$A$5:$T$204,5,FALSE),""))</f>
        <v/>
      </c>
      <c r="H180" s="6" t="n"/>
      <c r="I180" s="6" t="n"/>
      <c r="J180" s="6" t="n"/>
      <c r="K180" s="6" t="n"/>
      <c r="L180" s="6" t="n"/>
      <c r="M180" s="6" t="n"/>
      <c r="N180" s="6" t="n"/>
      <c r="O180" s="6" t="n"/>
      <c r="P180" s="6" t="n"/>
      <c r="Q180" s="6" t="n"/>
      <c r="R180" s="6" t="n"/>
      <c r="S180" s="25" t="n"/>
      <c r="T180" s="6" t="n"/>
      <c r="U180" s="6" t="n"/>
      <c r="V180" s="25" t="n"/>
      <c r="W180" s="6" t="n"/>
      <c r="X180" s="6" t="n"/>
      <c r="Y180" s="6" t="n"/>
    </row>
    <row r="181" ht="20" customHeight="1">
      <c r="A181" s="25" t="n"/>
      <c r="B181" s="6" t="n"/>
      <c r="C181" s="6" t="n"/>
      <c r="D181" s="18">
        <f>IF($C181="","",IFERROR(VLOOKUP($C181,'設備台帳'!$A$5:$T$204,7,FALSE),""))</f>
        <v/>
      </c>
      <c r="E181" s="18">
        <f>IF($C181="","",IFERROR(VLOOKUP($C181,'設備台帳'!$A$5:$T$204,2,FALSE),""))</f>
        <v/>
      </c>
      <c r="F181" s="18">
        <f>IF($C181="","",IFERROR(VLOOKUP($C181,'設備台帳'!$A$5:$T$204,3,FALSE),""))</f>
        <v/>
      </c>
      <c r="G181" s="18">
        <f>IF($C181="","",IFERROR(VLOOKUP($C181,'設備台帳'!$A$5:$T$204,5,FALSE),""))</f>
        <v/>
      </c>
      <c r="H181" s="6" t="n"/>
      <c r="I181" s="6" t="n"/>
      <c r="J181" s="6" t="n"/>
      <c r="K181" s="6" t="n"/>
      <c r="L181" s="6" t="n"/>
      <c r="M181" s="6" t="n"/>
      <c r="N181" s="6" t="n"/>
      <c r="O181" s="6" t="n"/>
      <c r="P181" s="6" t="n"/>
      <c r="Q181" s="6" t="n"/>
      <c r="R181" s="6" t="n"/>
      <c r="S181" s="25" t="n"/>
      <c r="T181" s="6" t="n"/>
      <c r="U181" s="6" t="n"/>
      <c r="V181" s="25" t="n"/>
      <c r="W181" s="6" t="n"/>
      <c r="X181" s="6" t="n"/>
      <c r="Y181" s="6" t="n"/>
    </row>
    <row r="182" ht="20" customHeight="1">
      <c r="A182" s="25" t="n"/>
      <c r="B182" s="6" t="n"/>
      <c r="C182" s="6" t="n"/>
      <c r="D182" s="18">
        <f>IF($C182="","",IFERROR(VLOOKUP($C182,'設備台帳'!$A$5:$T$204,7,FALSE),""))</f>
        <v/>
      </c>
      <c r="E182" s="18">
        <f>IF($C182="","",IFERROR(VLOOKUP($C182,'設備台帳'!$A$5:$T$204,2,FALSE),""))</f>
        <v/>
      </c>
      <c r="F182" s="18">
        <f>IF($C182="","",IFERROR(VLOOKUP($C182,'設備台帳'!$A$5:$T$204,3,FALSE),""))</f>
        <v/>
      </c>
      <c r="G182" s="18">
        <f>IF($C182="","",IFERROR(VLOOKUP($C182,'設備台帳'!$A$5:$T$204,5,FALSE),""))</f>
        <v/>
      </c>
      <c r="H182" s="6" t="n"/>
      <c r="I182" s="6" t="n"/>
      <c r="J182" s="6" t="n"/>
      <c r="K182" s="6" t="n"/>
      <c r="L182" s="6" t="n"/>
      <c r="M182" s="6" t="n"/>
      <c r="N182" s="6" t="n"/>
      <c r="O182" s="6" t="n"/>
      <c r="P182" s="6" t="n"/>
      <c r="Q182" s="6" t="n"/>
      <c r="R182" s="6" t="n"/>
      <c r="S182" s="25" t="n"/>
      <c r="T182" s="6" t="n"/>
      <c r="U182" s="6" t="n"/>
      <c r="V182" s="25" t="n"/>
      <c r="W182" s="6" t="n"/>
      <c r="X182" s="6" t="n"/>
      <c r="Y182" s="6" t="n"/>
    </row>
    <row r="183" ht="20" customHeight="1">
      <c r="A183" s="25" t="n"/>
      <c r="B183" s="6" t="n"/>
      <c r="C183" s="6" t="n"/>
      <c r="D183" s="18">
        <f>IF($C183="","",IFERROR(VLOOKUP($C183,'設備台帳'!$A$5:$T$204,7,FALSE),""))</f>
        <v/>
      </c>
      <c r="E183" s="18">
        <f>IF($C183="","",IFERROR(VLOOKUP($C183,'設備台帳'!$A$5:$T$204,2,FALSE),""))</f>
        <v/>
      </c>
      <c r="F183" s="18">
        <f>IF($C183="","",IFERROR(VLOOKUP($C183,'設備台帳'!$A$5:$T$204,3,FALSE),""))</f>
        <v/>
      </c>
      <c r="G183" s="18">
        <f>IF($C183="","",IFERROR(VLOOKUP($C183,'設備台帳'!$A$5:$T$204,5,FALSE),""))</f>
        <v/>
      </c>
      <c r="H183" s="6" t="n"/>
      <c r="I183" s="6" t="n"/>
      <c r="J183" s="6" t="n"/>
      <c r="K183" s="6" t="n"/>
      <c r="L183" s="6" t="n"/>
      <c r="M183" s="6" t="n"/>
      <c r="N183" s="6" t="n"/>
      <c r="O183" s="6" t="n"/>
      <c r="P183" s="6" t="n"/>
      <c r="Q183" s="6" t="n"/>
      <c r="R183" s="6" t="n"/>
      <c r="S183" s="25" t="n"/>
      <c r="T183" s="6" t="n"/>
      <c r="U183" s="6" t="n"/>
      <c r="V183" s="25" t="n"/>
      <c r="W183" s="6" t="n"/>
      <c r="X183" s="6" t="n"/>
      <c r="Y183" s="6" t="n"/>
    </row>
    <row r="184" ht="20" customHeight="1">
      <c r="A184" s="25" t="n"/>
      <c r="B184" s="6" t="n"/>
      <c r="C184" s="6" t="n"/>
      <c r="D184" s="18">
        <f>IF($C184="","",IFERROR(VLOOKUP($C184,'設備台帳'!$A$5:$T$204,7,FALSE),""))</f>
        <v/>
      </c>
      <c r="E184" s="18">
        <f>IF($C184="","",IFERROR(VLOOKUP($C184,'設備台帳'!$A$5:$T$204,2,FALSE),""))</f>
        <v/>
      </c>
      <c r="F184" s="18">
        <f>IF($C184="","",IFERROR(VLOOKUP($C184,'設備台帳'!$A$5:$T$204,3,FALSE),""))</f>
        <v/>
      </c>
      <c r="G184" s="18">
        <f>IF($C184="","",IFERROR(VLOOKUP($C184,'設備台帳'!$A$5:$T$204,5,FALSE),""))</f>
        <v/>
      </c>
      <c r="H184" s="6" t="n"/>
      <c r="I184" s="6" t="n"/>
      <c r="J184" s="6" t="n"/>
      <c r="K184" s="6" t="n"/>
      <c r="L184" s="6" t="n"/>
      <c r="M184" s="6" t="n"/>
      <c r="N184" s="6" t="n"/>
      <c r="O184" s="6" t="n"/>
      <c r="P184" s="6" t="n"/>
      <c r="Q184" s="6" t="n"/>
      <c r="R184" s="6" t="n"/>
      <c r="S184" s="25" t="n"/>
      <c r="T184" s="6" t="n"/>
      <c r="U184" s="6" t="n"/>
      <c r="V184" s="25" t="n"/>
      <c r="W184" s="6" t="n"/>
      <c r="X184" s="6" t="n"/>
      <c r="Y184" s="6" t="n"/>
    </row>
    <row r="185" ht="20" customHeight="1">
      <c r="A185" s="25" t="n"/>
      <c r="B185" s="6" t="n"/>
      <c r="C185" s="6" t="n"/>
      <c r="D185" s="18">
        <f>IF($C185="","",IFERROR(VLOOKUP($C185,'設備台帳'!$A$5:$T$204,7,FALSE),""))</f>
        <v/>
      </c>
      <c r="E185" s="18">
        <f>IF($C185="","",IFERROR(VLOOKUP($C185,'設備台帳'!$A$5:$T$204,2,FALSE),""))</f>
        <v/>
      </c>
      <c r="F185" s="18">
        <f>IF($C185="","",IFERROR(VLOOKUP($C185,'設備台帳'!$A$5:$T$204,3,FALSE),""))</f>
        <v/>
      </c>
      <c r="G185" s="18">
        <f>IF($C185="","",IFERROR(VLOOKUP($C185,'設備台帳'!$A$5:$T$204,5,FALSE),""))</f>
        <v/>
      </c>
      <c r="H185" s="6" t="n"/>
      <c r="I185" s="6" t="n"/>
      <c r="J185" s="6" t="n"/>
      <c r="K185" s="6" t="n"/>
      <c r="L185" s="6" t="n"/>
      <c r="M185" s="6" t="n"/>
      <c r="N185" s="6" t="n"/>
      <c r="O185" s="6" t="n"/>
      <c r="P185" s="6" t="n"/>
      <c r="Q185" s="6" t="n"/>
      <c r="R185" s="6" t="n"/>
      <c r="S185" s="25" t="n"/>
      <c r="T185" s="6" t="n"/>
      <c r="U185" s="6" t="n"/>
      <c r="V185" s="25" t="n"/>
      <c r="W185" s="6" t="n"/>
      <c r="X185" s="6" t="n"/>
      <c r="Y185" s="6" t="n"/>
    </row>
    <row r="186" ht="20" customHeight="1">
      <c r="A186" s="25" t="n"/>
      <c r="B186" s="6" t="n"/>
      <c r="C186" s="6" t="n"/>
      <c r="D186" s="18">
        <f>IF($C186="","",IFERROR(VLOOKUP($C186,'設備台帳'!$A$5:$T$204,7,FALSE),""))</f>
        <v/>
      </c>
      <c r="E186" s="18">
        <f>IF($C186="","",IFERROR(VLOOKUP($C186,'設備台帳'!$A$5:$T$204,2,FALSE),""))</f>
        <v/>
      </c>
      <c r="F186" s="18">
        <f>IF($C186="","",IFERROR(VLOOKUP($C186,'設備台帳'!$A$5:$T$204,3,FALSE),""))</f>
        <v/>
      </c>
      <c r="G186" s="18">
        <f>IF($C186="","",IFERROR(VLOOKUP($C186,'設備台帳'!$A$5:$T$204,5,FALSE),""))</f>
        <v/>
      </c>
      <c r="H186" s="6" t="n"/>
      <c r="I186" s="6" t="n"/>
      <c r="J186" s="6" t="n"/>
      <c r="K186" s="6" t="n"/>
      <c r="L186" s="6" t="n"/>
      <c r="M186" s="6" t="n"/>
      <c r="N186" s="6" t="n"/>
      <c r="O186" s="6" t="n"/>
      <c r="P186" s="6" t="n"/>
      <c r="Q186" s="6" t="n"/>
      <c r="R186" s="6" t="n"/>
      <c r="S186" s="25" t="n"/>
      <c r="T186" s="6" t="n"/>
      <c r="U186" s="6" t="n"/>
      <c r="V186" s="25" t="n"/>
      <c r="W186" s="6" t="n"/>
      <c r="X186" s="6" t="n"/>
      <c r="Y186" s="6" t="n"/>
    </row>
    <row r="187" ht="20" customHeight="1">
      <c r="A187" s="25" t="n"/>
      <c r="B187" s="6" t="n"/>
      <c r="C187" s="6" t="n"/>
      <c r="D187" s="18">
        <f>IF($C187="","",IFERROR(VLOOKUP($C187,'設備台帳'!$A$5:$T$204,7,FALSE),""))</f>
        <v/>
      </c>
      <c r="E187" s="18">
        <f>IF($C187="","",IFERROR(VLOOKUP($C187,'設備台帳'!$A$5:$T$204,2,FALSE),""))</f>
        <v/>
      </c>
      <c r="F187" s="18">
        <f>IF($C187="","",IFERROR(VLOOKUP($C187,'設備台帳'!$A$5:$T$204,3,FALSE),""))</f>
        <v/>
      </c>
      <c r="G187" s="18">
        <f>IF($C187="","",IFERROR(VLOOKUP($C187,'設備台帳'!$A$5:$T$204,5,FALSE),""))</f>
        <v/>
      </c>
      <c r="H187" s="6" t="n"/>
      <c r="I187" s="6" t="n"/>
      <c r="J187" s="6" t="n"/>
      <c r="K187" s="6" t="n"/>
      <c r="L187" s="6" t="n"/>
      <c r="M187" s="6" t="n"/>
      <c r="N187" s="6" t="n"/>
      <c r="O187" s="6" t="n"/>
      <c r="P187" s="6" t="n"/>
      <c r="Q187" s="6" t="n"/>
      <c r="R187" s="6" t="n"/>
      <c r="S187" s="25" t="n"/>
      <c r="T187" s="6" t="n"/>
      <c r="U187" s="6" t="n"/>
      <c r="V187" s="25" t="n"/>
      <c r="W187" s="6" t="n"/>
      <c r="X187" s="6" t="n"/>
      <c r="Y187" s="6" t="n"/>
    </row>
    <row r="188" ht="20" customHeight="1">
      <c r="A188" s="25" t="n"/>
      <c r="B188" s="6" t="n"/>
      <c r="C188" s="6" t="n"/>
      <c r="D188" s="18">
        <f>IF($C188="","",IFERROR(VLOOKUP($C188,'設備台帳'!$A$5:$T$204,7,FALSE),""))</f>
        <v/>
      </c>
      <c r="E188" s="18">
        <f>IF($C188="","",IFERROR(VLOOKUP($C188,'設備台帳'!$A$5:$T$204,2,FALSE),""))</f>
        <v/>
      </c>
      <c r="F188" s="18">
        <f>IF($C188="","",IFERROR(VLOOKUP($C188,'設備台帳'!$A$5:$T$204,3,FALSE),""))</f>
        <v/>
      </c>
      <c r="G188" s="18">
        <f>IF($C188="","",IFERROR(VLOOKUP($C188,'設備台帳'!$A$5:$T$204,5,FALSE),""))</f>
        <v/>
      </c>
      <c r="H188" s="6" t="n"/>
      <c r="I188" s="6" t="n"/>
      <c r="J188" s="6" t="n"/>
      <c r="K188" s="6" t="n"/>
      <c r="L188" s="6" t="n"/>
      <c r="M188" s="6" t="n"/>
      <c r="N188" s="6" t="n"/>
      <c r="O188" s="6" t="n"/>
      <c r="P188" s="6" t="n"/>
      <c r="Q188" s="6" t="n"/>
      <c r="R188" s="6" t="n"/>
      <c r="S188" s="25" t="n"/>
      <c r="T188" s="6" t="n"/>
      <c r="U188" s="6" t="n"/>
      <c r="V188" s="25" t="n"/>
      <c r="W188" s="6" t="n"/>
      <c r="X188" s="6" t="n"/>
      <c r="Y188" s="6" t="n"/>
    </row>
    <row r="189" ht="20" customHeight="1">
      <c r="A189" s="25" t="n"/>
      <c r="B189" s="6" t="n"/>
      <c r="C189" s="6" t="n"/>
      <c r="D189" s="18">
        <f>IF($C189="","",IFERROR(VLOOKUP($C189,'設備台帳'!$A$5:$T$204,7,FALSE),""))</f>
        <v/>
      </c>
      <c r="E189" s="18">
        <f>IF($C189="","",IFERROR(VLOOKUP($C189,'設備台帳'!$A$5:$T$204,2,FALSE),""))</f>
        <v/>
      </c>
      <c r="F189" s="18">
        <f>IF($C189="","",IFERROR(VLOOKUP($C189,'設備台帳'!$A$5:$T$204,3,FALSE),""))</f>
        <v/>
      </c>
      <c r="G189" s="18">
        <f>IF($C189="","",IFERROR(VLOOKUP($C189,'設備台帳'!$A$5:$T$204,5,FALSE),""))</f>
        <v/>
      </c>
      <c r="H189" s="6" t="n"/>
      <c r="I189" s="6" t="n"/>
      <c r="J189" s="6" t="n"/>
      <c r="K189" s="6" t="n"/>
      <c r="L189" s="6" t="n"/>
      <c r="M189" s="6" t="n"/>
      <c r="N189" s="6" t="n"/>
      <c r="O189" s="6" t="n"/>
      <c r="P189" s="6" t="n"/>
      <c r="Q189" s="6" t="n"/>
      <c r="R189" s="6" t="n"/>
      <c r="S189" s="25" t="n"/>
      <c r="T189" s="6" t="n"/>
      <c r="U189" s="6" t="n"/>
      <c r="V189" s="25" t="n"/>
      <c r="W189" s="6" t="n"/>
      <c r="X189" s="6" t="n"/>
      <c r="Y189" s="6" t="n"/>
    </row>
    <row r="190" ht="20" customHeight="1">
      <c r="A190" s="25" t="n"/>
      <c r="B190" s="6" t="n"/>
      <c r="C190" s="6" t="n"/>
      <c r="D190" s="18">
        <f>IF($C190="","",IFERROR(VLOOKUP($C190,'設備台帳'!$A$5:$T$204,7,FALSE),""))</f>
        <v/>
      </c>
      <c r="E190" s="18">
        <f>IF($C190="","",IFERROR(VLOOKUP($C190,'設備台帳'!$A$5:$T$204,2,FALSE),""))</f>
        <v/>
      </c>
      <c r="F190" s="18">
        <f>IF($C190="","",IFERROR(VLOOKUP($C190,'設備台帳'!$A$5:$T$204,3,FALSE),""))</f>
        <v/>
      </c>
      <c r="G190" s="18">
        <f>IF($C190="","",IFERROR(VLOOKUP($C190,'設備台帳'!$A$5:$T$204,5,FALSE),""))</f>
        <v/>
      </c>
      <c r="H190" s="6" t="n"/>
      <c r="I190" s="6" t="n"/>
      <c r="J190" s="6" t="n"/>
      <c r="K190" s="6" t="n"/>
      <c r="L190" s="6" t="n"/>
      <c r="M190" s="6" t="n"/>
      <c r="N190" s="6" t="n"/>
      <c r="O190" s="6" t="n"/>
      <c r="P190" s="6" t="n"/>
      <c r="Q190" s="6" t="n"/>
      <c r="R190" s="6" t="n"/>
      <c r="S190" s="25" t="n"/>
      <c r="T190" s="6" t="n"/>
      <c r="U190" s="6" t="n"/>
      <c r="V190" s="25" t="n"/>
      <c r="W190" s="6" t="n"/>
      <c r="X190" s="6" t="n"/>
      <c r="Y190" s="6" t="n"/>
    </row>
    <row r="191" ht="20" customHeight="1">
      <c r="A191" s="25" t="n"/>
      <c r="B191" s="6" t="n"/>
      <c r="C191" s="6" t="n"/>
      <c r="D191" s="18">
        <f>IF($C191="","",IFERROR(VLOOKUP($C191,'設備台帳'!$A$5:$T$204,7,FALSE),""))</f>
        <v/>
      </c>
      <c r="E191" s="18">
        <f>IF($C191="","",IFERROR(VLOOKUP($C191,'設備台帳'!$A$5:$T$204,2,FALSE),""))</f>
        <v/>
      </c>
      <c r="F191" s="18">
        <f>IF($C191="","",IFERROR(VLOOKUP($C191,'設備台帳'!$A$5:$T$204,3,FALSE),""))</f>
        <v/>
      </c>
      <c r="G191" s="18">
        <f>IF($C191="","",IFERROR(VLOOKUP($C191,'設備台帳'!$A$5:$T$204,5,FALSE),""))</f>
        <v/>
      </c>
      <c r="H191" s="6" t="n"/>
      <c r="I191" s="6" t="n"/>
      <c r="J191" s="6" t="n"/>
      <c r="K191" s="6" t="n"/>
      <c r="L191" s="6" t="n"/>
      <c r="M191" s="6" t="n"/>
      <c r="N191" s="6" t="n"/>
      <c r="O191" s="6" t="n"/>
      <c r="P191" s="6" t="n"/>
      <c r="Q191" s="6" t="n"/>
      <c r="R191" s="6" t="n"/>
      <c r="S191" s="25" t="n"/>
      <c r="T191" s="6" t="n"/>
      <c r="U191" s="6" t="n"/>
      <c r="V191" s="25" t="n"/>
      <c r="W191" s="6" t="n"/>
      <c r="X191" s="6" t="n"/>
      <c r="Y191" s="6" t="n"/>
    </row>
    <row r="192" ht="20" customHeight="1">
      <c r="A192" s="25" t="n"/>
      <c r="B192" s="6" t="n"/>
      <c r="C192" s="6" t="n"/>
      <c r="D192" s="18">
        <f>IF($C192="","",IFERROR(VLOOKUP($C192,'設備台帳'!$A$5:$T$204,7,FALSE),""))</f>
        <v/>
      </c>
      <c r="E192" s="18">
        <f>IF($C192="","",IFERROR(VLOOKUP($C192,'設備台帳'!$A$5:$T$204,2,FALSE),""))</f>
        <v/>
      </c>
      <c r="F192" s="18">
        <f>IF($C192="","",IFERROR(VLOOKUP($C192,'設備台帳'!$A$5:$T$204,3,FALSE),""))</f>
        <v/>
      </c>
      <c r="G192" s="18">
        <f>IF($C192="","",IFERROR(VLOOKUP($C192,'設備台帳'!$A$5:$T$204,5,FALSE),""))</f>
        <v/>
      </c>
      <c r="H192" s="6" t="n"/>
      <c r="I192" s="6" t="n"/>
      <c r="J192" s="6" t="n"/>
      <c r="K192" s="6" t="n"/>
      <c r="L192" s="6" t="n"/>
      <c r="M192" s="6" t="n"/>
      <c r="N192" s="6" t="n"/>
      <c r="O192" s="6" t="n"/>
      <c r="P192" s="6" t="n"/>
      <c r="Q192" s="6" t="n"/>
      <c r="R192" s="6" t="n"/>
      <c r="S192" s="25" t="n"/>
      <c r="T192" s="6" t="n"/>
      <c r="U192" s="6" t="n"/>
      <c r="V192" s="25" t="n"/>
      <c r="W192" s="6" t="n"/>
      <c r="X192" s="6" t="n"/>
      <c r="Y192" s="6" t="n"/>
    </row>
    <row r="193" ht="20" customHeight="1">
      <c r="A193" s="25" t="n"/>
      <c r="B193" s="6" t="n"/>
      <c r="C193" s="6" t="n"/>
      <c r="D193" s="18">
        <f>IF($C193="","",IFERROR(VLOOKUP($C193,'設備台帳'!$A$5:$T$204,7,FALSE),""))</f>
        <v/>
      </c>
      <c r="E193" s="18">
        <f>IF($C193="","",IFERROR(VLOOKUP($C193,'設備台帳'!$A$5:$T$204,2,FALSE),""))</f>
        <v/>
      </c>
      <c r="F193" s="18">
        <f>IF($C193="","",IFERROR(VLOOKUP($C193,'設備台帳'!$A$5:$T$204,3,FALSE),""))</f>
        <v/>
      </c>
      <c r="G193" s="18">
        <f>IF($C193="","",IFERROR(VLOOKUP($C193,'設備台帳'!$A$5:$T$204,5,FALSE),""))</f>
        <v/>
      </c>
      <c r="H193" s="6" t="n"/>
      <c r="I193" s="6" t="n"/>
      <c r="J193" s="6" t="n"/>
      <c r="K193" s="6" t="n"/>
      <c r="L193" s="6" t="n"/>
      <c r="M193" s="6" t="n"/>
      <c r="N193" s="6" t="n"/>
      <c r="O193" s="6" t="n"/>
      <c r="P193" s="6" t="n"/>
      <c r="Q193" s="6" t="n"/>
      <c r="R193" s="6" t="n"/>
      <c r="S193" s="25" t="n"/>
      <c r="T193" s="6" t="n"/>
      <c r="U193" s="6" t="n"/>
      <c r="V193" s="25" t="n"/>
      <c r="W193" s="6" t="n"/>
      <c r="X193" s="6" t="n"/>
      <c r="Y193" s="6" t="n"/>
    </row>
    <row r="194" ht="20" customHeight="1">
      <c r="A194" s="25" t="n"/>
      <c r="B194" s="6" t="n"/>
      <c r="C194" s="6" t="n"/>
      <c r="D194" s="18">
        <f>IF($C194="","",IFERROR(VLOOKUP($C194,'設備台帳'!$A$5:$T$204,7,FALSE),""))</f>
        <v/>
      </c>
      <c r="E194" s="18">
        <f>IF($C194="","",IFERROR(VLOOKUP($C194,'設備台帳'!$A$5:$T$204,2,FALSE),""))</f>
        <v/>
      </c>
      <c r="F194" s="18">
        <f>IF($C194="","",IFERROR(VLOOKUP($C194,'設備台帳'!$A$5:$T$204,3,FALSE),""))</f>
        <v/>
      </c>
      <c r="G194" s="18">
        <f>IF($C194="","",IFERROR(VLOOKUP($C194,'設備台帳'!$A$5:$T$204,5,FALSE),""))</f>
        <v/>
      </c>
      <c r="H194" s="6" t="n"/>
      <c r="I194" s="6" t="n"/>
      <c r="J194" s="6" t="n"/>
      <c r="K194" s="6" t="n"/>
      <c r="L194" s="6" t="n"/>
      <c r="M194" s="6" t="n"/>
      <c r="N194" s="6" t="n"/>
      <c r="O194" s="6" t="n"/>
      <c r="P194" s="6" t="n"/>
      <c r="Q194" s="6" t="n"/>
      <c r="R194" s="6" t="n"/>
      <c r="S194" s="25" t="n"/>
      <c r="T194" s="6" t="n"/>
      <c r="U194" s="6" t="n"/>
      <c r="V194" s="25" t="n"/>
      <c r="W194" s="6" t="n"/>
      <c r="X194" s="6" t="n"/>
      <c r="Y194" s="6" t="n"/>
    </row>
    <row r="195" ht="20" customHeight="1">
      <c r="A195" s="25" t="n"/>
      <c r="B195" s="6" t="n"/>
      <c r="C195" s="6" t="n"/>
      <c r="D195" s="18">
        <f>IF($C195="","",IFERROR(VLOOKUP($C195,'設備台帳'!$A$5:$T$204,7,FALSE),""))</f>
        <v/>
      </c>
      <c r="E195" s="18">
        <f>IF($C195="","",IFERROR(VLOOKUP($C195,'設備台帳'!$A$5:$T$204,2,FALSE),""))</f>
        <v/>
      </c>
      <c r="F195" s="18">
        <f>IF($C195="","",IFERROR(VLOOKUP($C195,'設備台帳'!$A$5:$T$204,3,FALSE),""))</f>
        <v/>
      </c>
      <c r="G195" s="18">
        <f>IF($C195="","",IFERROR(VLOOKUP($C195,'設備台帳'!$A$5:$T$204,5,FALSE),""))</f>
        <v/>
      </c>
      <c r="H195" s="6" t="n"/>
      <c r="I195" s="6" t="n"/>
      <c r="J195" s="6" t="n"/>
      <c r="K195" s="6" t="n"/>
      <c r="L195" s="6" t="n"/>
      <c r="M195" s="6" t="n"/>
      <c r="N195" s="6" t="n"/>
      <c r="O195" s="6" t="n"/>
      <c r="P195" s="6" t="n"/>
      <c r="Q195" s="6" t="n"/>
      <c r="R195" s="6" t="n"/>
      <c r="S195" s="25" t="n"/>
      <c r="T195" s="6" t="n"/>
      <c r="U195" s="6" t="n"/>
      <c r="V195" s="25" t="n"/>
      <c r="W195" s="6" t="n"/>
      <c r="X195" s="6" t="n"/>
      <c r="Y195" s="6" t="n"/>
    </row>
    <row r="196" ht="20" customHeight="1">
      <c r="A196" s="25" t="n"/>
      <c r="B196" s="6" t="n"/>
      <c r="C196" s="6" t="n"/>
      <c r="D196" s="18">
        <f>IF($C196="","",IFERROR(VLOOKUP($C196,'設備台帳'!$A$5:$T$204,7,FALSE),""))</f>
        <v/>
      </c>
      <c r="E196" s="18">
        <f>IF($C196="","",IFERROR(VLOOKUP($C196,'設備台帳'!$A$5:$T$204,2,FALSE),""))</f>
        <v/>
      </c>
      <c r="F196" s="18">
        <f>IF($C196="","",IFERROR(VLOOKUP($C196,'設備台帳'!$A$5:$T$204,3,FALSE),""))</f>
        <v/>
      </c>
      <c r="G196" s="18">
        <f>IF($C196="","",IFERROR(VLOOKUP($C196,'設備台帳'!$A$5:$T$204,5,FALSE),""))</f>
        <v/>
      </c>
      <c r="H196" s="6" t="n"/>
      <c r="I196" s="6" t="n"/>
      <c r="J196" s="6" t="n"/>
      <c r="K196" s="6" t="n"/>
      <c r="L196" s="6" t="n"/>
      <c r="M196" s="6" t="n"/>
      <c r="N196" s="6" t="n"/>
      <c r="O196" s="6" t="n"/>
      <c r="P196" s="6" t="n"/>
      <c r="Q196" s="6" t="n"/>
      <c r="R196" s="6" t="n"/>
      <c r="S196" s="25" t="n"/>
      <c r="T196" s="6" t="n"/>
      <c r="U196" s="6" t="n"/>
      <c r="V196" s="25" t="n"/>
      <c r="W196" s="6" t="n"/>
      <c r="X196" s="6" t="n"/>
      <c r="Y196" s="6" t="n"/>
    </row>
    <row r="197" ht="20" customHeight="1">
      <c r="A197" s="25" t="n"/>
      <c r="B197" s="6" t="n"/>
      <c r="C197" s="6" t="n"/>
      <c r="D197" s="18">
        <f>IF($C197="","",IFERROR(VLOOKUP($C197,'設備台帳'!$A$5:$T$204,7,FALSE),""))</f>
        <v/>
      </c>
      <c r="E197" s="18">
        <f>IF($C197="","",IFERROR(VLOOKUP($C197,'設備台帳'!$A$5:$T$204,2,FALSE),""))</f>
        <v/>
      </c>
      <c r="F197" s="18">
        <f>IF($C197="","",IFERROR(VLOOKUP($C197,'設備台帳'!$A$5:$T$204,3,FALSE),""))</f>
        <v/>
      </c>
      <c r="G197" s="18">
        <f>IF($C197="","",IFERROR(VLOOKUP($C197,'設備台帳'!$A$5:$T$204,5,FALSE),""))</f>
        <v/>
      </c>
      <c r="H197" s="6" t="n"/>
      <c r="I197" s="6" t="n"/>
      <c r="J197" s="6" t="n"/>
      <c r="K197" s="6" t="n"/>
      <c r="L197" s="6" t="n"/>
      <c r="M197" s="6" t="n"/>
      <c r="N197" s="6" t="n"/>
      <c r="O197" s="6" t="n"/>
      <c r="P197" s="6" t="n"/>
      <c r="Q197" s="6" t="n"/>
      <c r="R197" s="6" t="n"/>
      <c r="S197" s="25" t="n"/>
      <c r="T197" s="6" t="n"/>
      <c r="U197" s="6" t="n"/>
      <c r="V197" s="25" t="n"/>
      <c r="W197" s="6" t="n"/>
      <c r="X197" s="6" t="n"/>
      <c r="Y197" s="6" t="n"/>
    </row>
    <row r="198" ht="20" customHeight="1">
      <c r="A198" s="25" t="n"/>
      <c r="B198" s="6" t="n"/>
      <c r="C198" s="6" t="n"/>
      <c r="D198" s="18">
        <f>IF($C198="","",IFERROR(VLOOKUP($C198,'設備台帳'!$A$5:$T$204,7,FALSE),""))</f>
        <v/>
      </c>
      <c r="E198" s="18">
        <f>IF($C198="","",IFERROR(VLOOKUP($C198,'設備台帳'!$A$5:$T$204,2,FALSE),""))</f>
        <v/>
      </c>
      <c r="F198" s="18">
        <f>IF($C198="","",IFERROR(VLOOKUP($C198,'設備台帳'!$A$5:$T$204,3,FALSE),""))</f>
        <v/>
      </c>
      <c r="G198" s="18">
        <f>IF($C198="","",IFERROR(VLOOKUP($C198,'設備台帳'!$A$5:$T$204,5,FALSE),""))</f>
        <v/>
      </c>
      <c r="H198" s="6" t="n"/>
      <c r="I198" s="6" t="n"/>
      <c r="J198" s="6" t="n"/>
      <c r="K198" s="6" t="n"/>
      <c r="L198" s="6" t="n"/>
      <c r="M198" s="6" t="n"/>
      <c r="N198" s="6" t="n"/>
      <c r="O198" s="6" t="n"/>
      <c r="P198" s="6" t="n"/>
      <c r="Q198" s="6" t="n"/>
      <c r="R198" s="6" t="n"/>
      <c r="S198" s="25" t="n"/>
      <c r="T198" s="6" t="n"/>
      <c r="U198" s="6" t="n"/>
      <c r="V198" s="25" t="n"/>
      <c r="W198" s="6" t="n"/>
      <c r="X198" s="6" t="n"/>
      <c r="Y198" s="6" t="n"/>
    </row>
    <row r="199" ht="20" customHeight="1">
      <c r="A199" s="25" t="n"/>
      <c r="B199" s="6" t="n"/>
      <c r="C199" s="6" t="n"/>
      <c r="D199" s="18">
        <f>IF($C199="","",IFERROR(VLOOKUP($C199,'設備台帳'!$A$5:$T$204,7,FALSE),""))</f>
        <v/>
      </c>
      <c r="E199" s="18">
        <f>IF($C199="","",IFERROR(VLOOKUP($C199,'設備台帳'!$A$5:$T$204,2,FALSE),""))</f>
        <v/>
      </c>
      <c r="F199" s="18">
        <f>IF($C199="","",IFERROR(VLOOKUP($C199,'設備台帳'!$A$5:$T$204,3,FALSE),""))</f>
        <v/>
      </c>
      <c r="G199" s="18">
        <f>IF($C199="","",IFERROR(VLOOKUP($C199,'設備台帳'!$A$5:$T$204,5,FALSE),""))</f>
        <v/>
      </c>
      <c r="H199" s="6" t="n"/>
      <c r="I199" s="6" t="n"/>
      <c r="J199" s="6" t="n"/>
      <c r="K199" s="6" t="n"/>
      <c r="L199" s="6" t="n"/>
      <c r="M199" s="6" t="n"/>
      <c r="N199" s="6" t="n"/>
      <c r="O199" s="6" t="n"/>
      <c r="P199" s="6" t="n"/>
      <c r="Q199" s="6" t="n"/>
      <c r="R199" s="6" t="n"/>
      <c r="S199" s="25" t="n"/>
      <c r="T199" s="6" t="n"/>
      <c r="U199" s="6" t="n"/>
      <c r="V199" s="25" t="n"/>
      <c r="W199" s="6" t="n"/>
      <c r="X199" s="6" t="n"/>
      <c r="Y199" s="6" t="n"/>
    </row>
    <row r="200" ht="20" customHeight="1">
      <c r="A200" s="25" t="n"/>
      <c r="B200" s="6" t="n"/>
      <c r="C200" s="6" t="n"/>
      <c r="D200" s="18">
        <f>IF($C200="","",IFERROR(VLOOKUP($C200,'設備台帳'!$A$5:$T$204,7,FALSE),""))</f>
        <v/>
      </c>
      <c r="E200" s="18">
        <f>IF($C200="","",IFERROR(VLOOKUP($C200,'設備台帳'!$A$5:$T$204,2,FALSE),""))</f>
        <v/>
      </c>
      <c r="F200" s="18">
        <f>IF($C200="","",IFERROR(VLOOKUP($C200,'設備台帳'!$A$5:$T$204,3,FALSE),""))</f>
        <v/>
      </c>
      <c r="G200" s="18">
        <f>IF($C200="","",IFERROR(VLOOKUP($C200,'設備台帳'!$A$5:$T$204,5,FALSE),""))</f>
        <v/>
      </c>
      <c r="H200" s="6" t="n"/>
      <c r="I200" s="6" t="n"/>
      <c r="J200" s="6" t="n"/>
      <c r="K200" s="6" t="n"/>
      <c r="L200" s="6" t="n"/>
      <c r="M200" s="6" t="n"/>
      <c r="N200" s="6" t="n"/>
      <c r="O200" s="6" t="n"/>
      <c r="P200" s="6" t="n"/>
      <c r="Q200" s="6" t="n"/>
      <c r="R200" s="6" t="n"/>
      <c r="S200" s="25" t="n"/>
      <c r="T200" s="6" t="n"/>
      <c r="U200" s="6" t="n"/>
      <c r="V200" s="25" t="n"/>
      <c r="W200" s="6" t="n"/>
      <c r="X200" s="6" t="n"/>
      <c r="Y200" s="6" t="n"/>
    </row>
    <row r="201" ht="20" customHeight="1">
      <c r="A201" s="25" t="n"/>
      <c r="B201" s="6" t="n"/>
      <c r="C201" s="6" t="n"/>
      <c r="D201" s="18">
        <f>IF($C201="","",IFERROR(VLOOKUP($C201,'設備台帳'!$A$5:$T$204,7,FALSE),""))</f>
        <v/>
      </c>
      <c r="E201" s="18">
        <f>IF($C201="","",IFERROR(VLOOKUP($C201,'設備台帳'!$A$5:$T$204,2,FALSE),""))</f>
        <v/>
      </c>
      <c r="F201" s="18">
        <f>IF($C201="","",IFERROR(VLOOKUP($C201,'設備台帳'!$A$5:$T$204,3,FALSE),""))</f>
        <v/>
      </c>
      <c r="G201" s="18">
        <f>IF($C201="","",IFERROR(VLOOKUP($C201,'設備台帳'!$A$5:$T$204,5,FALSE),""))</f>
        <v/>
      </c>
      <c r="H201" s="6" t="n"/>
      <c r="I201" s="6" t="n"/>
      <c r="J201" s="6" t="n"/>
      <c r="K201" s="6" t="n"/>
      <c r="L201" s="6" t="n"/>
      <c r="M201" s="6" t="n"/>
      <c r="N201" s="6" t="n"/>
      <c r="O201" s="6" t="n"/>
      <c r="P201" s="6" t="n"/>
      <c r="Q201" s="6" t="n"/>
      <c r="R201" s="6" t="n"/>
      <c r="S201" s="25" t="n"/>
      <c r="T201" s="6" t="n"/>
      <c r="U201" s="6" t="n"/>
      <c r="V201" s="25" t="n"/>
      <c r="W201" s="6" t="n"/>
      <c r="X201" s="6" t="n"/>
      <c r="Y201" s="6" t="n"/>
    </row>
    <row r="202" ht="20" customHeight="1">
      <c r="A202" s="25" t="n"/>
      <c r="B202" s="6" t="n"/>
      <c r="C202" s="6" t="n"/>
      <c r="D202" s="18">
        <f>IF($C202="","",IFERROR(VLOOKUP($C202,'設備台帳'!$A$5:$T$204,7,FALSE),""))</f>
        <v/>
      </c>
      <c r="E202" s="18">
        <f>IF($C202="","",IFERROR(VLOOKUP($C202,'設備台帳'!$A$5:$T$204,2,FALSE),""))</f>
        <v/>
      </c>
      <c r="F202" s="18">
        <f>IF($C202="","",IFERROR(VLOOKUP($C202,'設備台帳'!$A$5:$T$204,3,FALSE),""))</f>
        <v/>
      </c>
      <c r="G202" s="18">
        <f>IF($C202="","",IFERROR(VLOOKUP($C202,'設備台帳'!$A$5:$T$204,5,FALSE),""))</f>
        <v/>
      </c>
      <c r="H202" s="6" t="n"/>
      <c r="I202" s="6" t="n"/>
      <c r="J202" s="6" t="n"/>
      <c r="K202" s="6" t="n"/>
      <c r="L202" s="6" t="n"/>
      <c r="M202" s="6" t="n"/>
      <c r="N202" s="6" t="n"/>
      <c r="O202" s="6" t="n"/>
      <c r="P202" s="6" t="n"/>
      <c r="Q202" s="6" t="n"/>
      <c r="R202" s="6" t="n"/>
      <c r="S202" s="25" t="n"/>
      <c r="T202" s="6" t="n"/>
      <c r="U202" s="6" t="n"/>
      <c r="V202" s="25" t="n"/>
      <c r="W202" s="6" t="n"/>
      <c r="X202" s="6" t="n"/>
      <c r="Y202" s="6" t="n"/>
    </row>
    <row r="203" ht="20" customHeight="1">
      <c r="A203" s="25" t="n"/>
      <c r="B203" s="6" t="n"/>
      <c r="C203" s="6" t="n"/>
      <c r="D203" s="18">
        <f>IF($C203="","",IFERROR(VLOOKUP($C203,'設備台帳'!$A$5:$T$204,7,FALSE),""))</f>
        <v/>
      </c>
      <c r="E203" s="18">
        <f>IF($C203="","",IFERROR(VLOOKUP($C203,'設備台帳'!$A$5:$T$204,2,FALSE),""))</f>
        <v/>
      </c>
      <c r="F203" s="18">
        <f>IF($C203="","",IFERROR(VLOOKUP($C203,'設備台帳'!$A$5:$T$204,3,FALSE),""))</f>
        <v/>
      </c>
      <c r="G203" s="18">
        <f>IF($C203="","",IFERROR(VLOOKUP($C203,'設備台帳'!$A$5:$T$204,5,FALSE),""))</f>
        <v/>
      </c>
      <c r="H203" s="6" t="n"/>
      <c r="I203" s="6" t="n"/>
      <c r="J203" s="6" t="n"/>
      <c r="K203" s="6" t="n"/>
      <c r="L203" s="6" t="n"/>
      <c r="M203" s="6" t="n"/>
      <c r="N203" s="6" t="n"/>
      <c r="O203" s="6" t="n"/>
      <c r="P203" s="6" t="n"/>
      <c r="Q203" s="6" t="n"/>
      <c r="R203" s="6" t="n"/>
      <c r="S203" s="25" t="n"/>
      <c r="T203" s="6" t="n"/>
      <c r="U203" s="6" t="n"/>
      <c r="V203" s="25" t="n"/>
      <c r="W203" s="6" t="n"/>
      <c r="X203" s="6" t="n"/>
      <c r="Y203" s="6" t="n"/>
    </row>
    <row r="204" ht="20" customHeight="1">
      <c r="A204" s="25" t="n"/>
      <c r="B204" s="6" t="n"/>
      <c r="C204" s="6" t="n"/>
      <c r="D204" s="18">
        <f>IF($C204="","",IFERROR(VLOOKUP($C204,'設備台帳'!$A$5:$T$204,7,FALSE),""))</f>
        <v/>
      </c>
      <c r="E204" s="18">
        <f>IF($C204="","",IFERROR(VLOOKUP($C204,'設備台帳'!$A$5:$T$204,2,FALSE),""))</f>
        <v/>
      </c>
      <c r="F204" s="18">
        <f>IF($C204="","",IFERROR(VLOOKUP($C204,'設備台帳'!$A$5:$T$204,3,FALSE),""))</f>
        <v/>
      </c>
      <c r="G204" s="18">
        <f>IF($C204="","",IFERROR(VLOOKUP($C204,'設備台帳'!$A$5:$T$204,5,FALSE),""))</f>
        <v/>
      </c>
      <c r="H204" s="6" t="n"/>
      <c r="I204" s="6" t="n"/>
      <c r="J204" s="6" t="n"/>
      <c r="K204" s="6" t="n"/>
      <c r="L204" s="6" t="n"/>
      <c r="M204" s="6" t="n"/>
      <c r="N204" s="6" t="n"/>
      <c r="O204" s="6" t="n"/>
      <c r="P204" s="6" t="n"/>
      <c r="Q204" s="6" t="n"/>
      <c r="R204" s="6" t="n"/>
      <c r="S204" s="25" t="n"/>
      <c r="T204" s="6" t="n"/>
      <c r="U204" s="6" t="n"/>
      <c r="V204" s="25" t="n"/>
      <c r="W204" s="6" t="n"/>
      <c r="X204" s="6" t="n"/>
      <c r="Y204" s="6" t="n"/>
    </row>
    <row r="205" ht="20" customHeight="1">
      <c r="A205" s="25" t="n"/>
      <c r="B205" s="6" t="n"/>
      <c r="C205" s="6" t="n"/>
      <c r="D205" s="18">
        <f>IF($C205="","",IFERROR(VLOOKUP($C205,'設備台帳'!$A$5:$T$204,7,FALSE),""))</f>
        <v/>
      </c>
      <c r="E205" s="18">
        <f>IF($C205="","",IFERROR(VLOOKUP($C205,'設備台帳'!$A$5:$T$204,2,FALSE),""))</f>
        <v/>
      </c>
      <c r="F205" s="18">
        <f>IF($C205="","",IFERROR(VLOOKUP($C205,'設備台帳'!$A$5:$T$204,3,FALSE),""))</f>
        <v/>
      </c>
      <c r="G205" s="18">
        <f>IF($C205="","",IFERROR(VLOOKUP($C205,'設備台帳'!$A$5:$T$204,5,FALSE),""))</f>
        <v/>
      </c>
      <c r="H205" s="6" t="n"/>
      <c r="I205" s="6" t="n"/>
      <c r="J205" s="6" t="n"/>
      <c r="K205" s="6" t="n"/>
      <c r="L205" s="6" t="n"/>
      <c r="M205" s="6" t="n"/>
      <c r="N205" s="6" t="n"/>
      <c r="O205" s="6" t="n"/>
      <c r="P205" s="6" t="n"/>
      <c r="Q205" s="6" t="n"/>
      <c r="R205" s="6" t="n"/>
      <c r="S205" s="25" t="n"/>
      <c r="T205" s="6" t="n"/>
      <c r="U205" s="6" t="n"/>
      <c r="V205" s="25" t="n"/>
      <c r="W205" s="6" t="n"/>
      <c r="X205" s="6" t="n"/>
      <c r="Y205" s="6" t="n"/>
    </row>
    <row r="206" ht="20" customHeight="1">
      <c r="A206" s="25" t="n"/>
      <c r="B206" s="6" t="n"/>
      <c r="C206" s="6" t="n"/>
      <c r="D206" s="18">
        <f>IF($C206="","",IFERROR(VLOOKUP($C206,'設備台帳'!$A$5:$T$204,7,FALSE),""))</f>
        <v/>
      </c>
      <c r="E206" s="18">
        <f>IF($C206="","",IFERROR(VLOOKUP($C206,'設備台帳'!$A$5:$T$204,2,FALSE),""))</f>
        <v/>
      </c>
      <c r="F206" s="18">
        <f>IF($C206="","",IFERROR(VLOOKUP($C206,'設備台帳'!$A$5:$T$204,3,FALSE),""))</f>
        <v/>
      </c>
      <c r="G206" s="18">
        <f>IF($C206="","",IFERROR(VLOOKUP($C206,'設備台帳'!$A$5:$T$204,5,FALSE),""))</f>
        <v/>
      </c>
      <c r="H206" s="6" t="n"/>
      <c r="I206" s="6" t="n"/>
      <c r="J206" s="6" t="n"/>
      <c r="K206" s="6" t="n"/>
      <c r="L206" s="6" t="n"/>
      <c r="M206" s="6" t="n"/>
      <c r="N206" s="6" t="n"/>
      <c r="O206" s="6" t="n"/>
      <c r="P206" s="6" t="n"/>
      <c r="Q206" s="6" t="n"/>
      <c r="R206" s="6" t="n"/>
      <c r="S206" s="25" t="n"/>
      <c r="T206" s="6" t="n"/>
      <c r="U206" s="6" t="n"/>
      <c r="V206" s="25" t="n"/>
      <c r="W206" s="6" t="n"/>
      <c r="X206" s="6" t="n"/>
      <c r="Y206" s="6" t="n"/>
    </row>
    <row r="207" ht="20" customHeight="1">
      <c r="A207" s="25" t="n"/>
      <c r="B207" s="6" t="n"/>
      <c r="C207" s="6" t="n"/>
      <c r="D207" s="18">
        <f>IF($C207="","",IFERROR(VLOOKUP($C207,'設備台帳'!$A$5:$T$204,7,FALSE),""))</f>
        <v/>
      </c>
      <c r="E207" s="18">
        <f>IF($C207="","",IFERROR(VLOOKUP($C207,'設備台帳'!$A$5:$T$204,2,FALSE),""))</f>
        <v/>
      </c>
      <c r="F207" s="18">
        <f>IF($C207="","",IFERROR(VLOOKUP($C207,'設備台帳'!$A$5:$T$204,3,FALSE),""))</f>
        <v/>
      </c>
      <c r="G207" s="18">
        <f>IF($C207="","",IFERROR(VLOOKUP($C207,'設備台帳'!$A$5:$T$204,5,FALSE),""))</f>
        <v/>
      </c>
      <c r="H207" s="6" t="n"/>
      <c r="I207" s="6" t="n"/>
      <c r="J207" s="6" t="n"/>
      <c r="K207" s="6" t="n"/>
      <c r="L207" s="6" t="n"/>
      <c r="M207" s="6" t="n"/>
      <c r="N207" s="6" t="n"/>
      <c r="O207" s="6" t="n"/>
      <c r="P207" s="6" t="n"/>
      <c r="Q207" s="6" t="n"/>
      <c r="R207" s="6" t="n"/>
      <c r="S207" s="25" t="n"/>
      <c r="T207" s="6" t="n"/>
      <c r="U207" s="6" t="n"/>
      <c r="V207" s="25" t="n"/>
      <c r="W207" s="6" t="n"/>
      <c r="X207" s="6" t="n"/>
      <c r="Y207" s="6" t="n"/>
    </row>
    <row r="208" ht="20" customHeight="1">
      <c r="A208" s="25" t="n"/>
      <c r="B208" s="6" t="n"/>
      <c r="C208" s="6" t="n"/>
      <c r="D208" s="18">
        <f>IF($C208="","",IFERROR(VLOOKUP($C208,'設備台帳'!$A$5:$T$204,7,FALSE),""))</f>
        <v/>
      </c>
      <c r="E208" s="18">
        <f>IF($C208="","",IFERROR(VLOOKUP($C208,'設備台帳'!$A$5:$T$204,2,FALSE),""))</f>
        <v/>
      </c>
      <c r="F208" s="18">
        <f>IF($C208="","",IFERROR(VLOOKUP($C208,'設備台帳'!$A$5:$T$204,3,FALSE),""))</f>
        <v/>
      </c>
      <c r="G208" s="18">
        <f>IF($C208="","",IFERROR(VLOOKUP($C208,'設備台帳'!$A$5:$T$204,5,FALSE),""))</f>
        <v/>
      </c>
      <c r="H208" s="6" t="n"/>
      <c r="I208" s="6" t="n"/>
      <c r="J208" s="6" t="n"/>
      <c r="K208" s="6" t="n"/>
      <c r="L208" s="6" t="n"/>
      <c r="M208" s="6" t="n"/>
      <c r="N208" s="6" t="n"/>
      <c r="O208" s="6" t="n"/>
      <c r="P208" s="6" t="n"/>
      <c r="Q208" s="6" t="n"/>
      <c r="R208" s="6" t="n"/>
      <c r="S208" s="25" t="n"/>
      <c r="T208" s="6" t="n"/>
      <c r="U208" s="6" t="n"/>
      <c r="V208" s="25" t="n"/>
      <c r="W208" s="6" t="n"/>
      <c r="X208" s="6" t="n"/>
      <c r="Y208" s="6" t="n"/>
    </row>
    <row r="209" ht="20" customHeight="1">
      <c r="A209" s="25" t="n"/>
      <c r="B209" s="6" t="n"/>
      <c r="C209" s="6" t="n"/>
      <c r="D209" s="18">
        <f>IF($C209="","",IFERROR(VLOOKUP($C209,'設備台帳'!$A$5:$T$204,7,FALSE),""))</f>
        <v/>
      </c>
      <c r="E209" s="18">
        <f>IF($C209="","",IFERROR(VLOOKUP($C209,'設備台帳'!$A$5:$T$204,2,FALSE),""))</f>
        <v/>
      </c>
      <c r="F209" s="18">
        <f>IF($C209="","",IFERROR(VLOOKUP($C209,'設備台帳'!$A$5:$T$204,3,FALSE),""))</f>
        <v/>
      </c>
      <c r="G209" s="18">
        <f>IF($C209="","",IFERROR(VLOOKUP($C209,'設備台帳'!$A$5:$T$204,5,FALSE),""))</f>
        <v/>
      </c>
      <c r="H209" s="6" t="n"/>
      <c r="I209" s="6" t="n"/>
      <c r="J209" s="6" t="n"/>
      <c r="K209" s="6" t="n"/>
      <c r="L209" s="6" t="n"/>
      <c r="M209" s="6" t="n"/>
      <c r="N209" s="6" t="n"/>
      <c r="O209" s="6" t="n"/>
      <c r="P209" s="6" t="n"/>
      <c r="Q209" s="6" t="n"/>
      <c r="R209" s="6" t="n"/>
      <c r="S209" s="25" t="n"/>
      <c r="T209" s="6" t="n"/>
      <c r="U209" s="6" t="n"/>
      <c r="V209" s="25" t="n"/>
      <c r="W209" s="6" t="n"/>
      <c r="X209" s="6" t="n"/>
      <c r="Y209" s="6" t="n"/>
    </row>
    <row r="210" ht="20" customHeight="1">
      <c r="A210" s="25" t="n"/>
      <c r="B210" s="6" t="n"/>
      <c r="C210" s="6" t="n"/>
      <c r="D210" s="18">
        <f>IF($C210="","",IFERROR(VLOOKUP($C210,'設備台帳'!$A$5:$T$204,7,FALSE),""))</f>
        <v/>
      </c>
      <c r="E210" s="18">
        <f>IF($C210="","",IFERROR(VLOOKUP($C210,'設備台帳'!$A$5:$T$204,2,FALSE),""))</f>
        <v/>
      </c>
      <c r="F210" s="18">
        <f>IF($C210="","",IFERROR(VLOOKUP($C210,'設備台帳'!$A$5:$T$204,3,FALSE),""))</f>
        <v/>
      </c>
      <c r="G210" s="18">
        <f>IF($C210="","",IFERROR(VLOOKUP($C210,'設備台帳'!$A$5:$T$204,5,FALSE),""))</f>
        <v/>
      </c>
      <c r="H210" s="6" t="n"/>
      <c r="I210" s="6" t="n"/>
      <c r="J210" s="6" t="n"/>
      <c r="K210" s="6" t="n"/>
      <c r="L210" s="6" t="n"/>
      <c r="M210" s="6" t="n"/>
      <c r="N210" s="6" t="n"/>
      <c r="O210" s="6" t="n"/>
      <c r="P210" s="6" t="n"/>
      <c r="Q210" s="6" t="n"/>
      <c r="R210" s="6" t="n"/>
      <c r="S210" s="25" t="n"/>
      <c r="T210" s="6" t="n"/>
      <c r="U210" s="6" t="n"/>
      <c r="V210" s="25" t="n"/>
      <c r="W210" s="6" t="n"/>
      <c r="X210" s="6" t="n"/>
      <c r="Y210" s="6" t="n"/>
    </row>
    <row r="211" ht="20" customHeight="1">
      <c r="A211" s="25" t="n"/>
      <c r="B211" s="6" t="n"/>
      <c r="C211" s="6" t="n"/>
      <c r="D211" s="18">
        <f>IF($C211="","",IFERROR(VLOOKUP($C211,'設備台帳'!$A$5:$T$204,7,FALSE),""))</f>
        <v/>
      </c>
      <c r="E211" s="18">
        <f>IF($C211="","",IFERROR(VLOOKUP($C211,'設備台帳'!$A$5:$T$204,2,FALSE),""))</f>
        <v/>
      </c>
      <c r="F211" s="18">
        <f>IF($C211="","",IFERROR(VLOOKUP($C211,'設備台帳'!$A$5:$T$204,3,FALSE),""))</f>
        <v/>
      </c>
      <c r="G211" s="18">
        <f>IF($C211="","",IFERROR(VLOOKUP($C211,'設備台帳'!$A$5:$T$204,5,FALSE),""))</f>
        <v/>
      </c>
      <c r="H211" s="6" t="n"/>
      <c r="I211" s="6" t="n"/>
      <c r="J211" s="6" t="n"/>
      <c r="K211" s="6" t="n"/>
      <c r="L211" s="6" t="n"/>
      <c r="M211" s="6" t="n"/>
      <c r="N211" s="6" t="n"/>
      <c r="O211" s="6" t="n"/>
      <c r="P211" s="6" t="n"/>
      <c r="Q211" s="6" t="n"/>
      <c r="R211" s="6" t="n"/>
      <c r="S211" s="25" t="n"/>
      <c r="T211" s="6" t="n"/>
      <c r="U211" s="6" t="n"/>
      <c r="V211" s="25" t="n"/>
      <c r="W211" s="6" t="n"/>
      <c r="X211" s="6" t="n"/>
      <c r="Y211" s="6" t="n"/>
    </row>
    <row r="212" ht="20" customHeight="1">
      <c r="A212" s="25" t="n"/>
      <c r="B212" s="6" t="n"/>
      <c r="C212" s="6" t="n"/>
      <c r="D212" s="18">
        <f>IF($C212="","",IFERROR(VLOOKUP($C212,'設備台帳'!$A$5:$T$204,7,FALSE),""))</f>
        <v/>
      </c>
      <c r="E212" s="18">
        <f>IF($C212="","",IFERROR(VLOOKUP($C212,'設備台帳'!$A$5:$T$204,2,FALSE),""))</f>
        <v/>
      </c>
      <c r="F212" s="18">
        <f>IF($C212="","",IFERROR(VLOOKUP($C212,'設備台帳'!$A$5:$T$204,3,FALSE),""))</f>
        <v/>
      </c>
      <c r="G212" s="18">
        <f>IF($C212="","",IFERROR(VLOOKUP($C212,'設備台帳'!$A$5:$T$204,5,FALSE),""))</f>
        <v/>
      </c>
      <c r="H212" s="6" t="n"/>
      <c r="I212" s="6" t="n"/>
      <c r="J212" s="6" t="n"/>
      <c r="K212" s="6" t="n"/>
      <c r="L212" s="6" t="n"/>
      <c r="M212" s="6" t="n"/>
      <c r="N212" s="6" t="n"/>
      <c r="O212" s="6" t="n"/>
      <c r="P212" s="6" t="n"/>
      <c r="Q212" s="6" t="n"/>
      <c r="R212" s="6" t="n"/>
      <c r="S212" s="25" t="n"/>
      <c r="T212" s="6" t="n"/>
      <c r="U212" s="6" t="n"/>
      <c r="V212" s="25" t="n"/>
      <c r="W212" s="6" t="n"/>
      <c r="X212" s="6" t="n"/>
      <c r="Y212" s="6" t="n"/>
    </row>
    <row r="213" ht="20" customHeight="1">
      <c r="A213" s="25" t="n"/>
      <c r="B213" s="6" t="n"/>
      <c r="C213" s="6" t="n"/>
      <c r="D213" s="18">
        <f>IF($C213="","",IFERROR(VLOOKUP($C213,'設備台帳'!$A$5:$T$204,7,FALSE),""))</f>
        <v/>
      </c>
      <c r="E213" s="18">
        <f>IF($C213="","",IFERROR(VLOOKUP($C213,'設備台帳'!$A$5:$T$204,2,FALSE),""))</f>
        <v/>
      </c>
      <c r="F213" s="18">
        <f>IF($C213="","",IFERROR(VLOOKUP($C213,'設備台帳'!$A$5:$T$204,3,FALSE),""))</f>
        <v/>
      </c>
      <c r="G213" s="18">
        <f>IF($C213="","",IFERROR(VLOOKUP($C213,'設備台帳'!$A$5:$T$204,5,FALSE),""))</f>
        <v/>
      </c>
      <c r="H213" s="6" t="n"/>
      <c r="I213" s="6" t="n"/>
      <c r="J213" s="6" t="n"/>
      <c r="K213" s="6" t="n"/>
      <c r="L213" s="6" t="n"/>
      <c r="M213" s="6" t="n"/>
      <c r="N213" s="6" t="n"/>
      <c r="O213" s="6" t="n"/>
      <c r="P213" s="6" t="n"/>
      <c r="Q213" s="6" t="n"/>
      <c r="R213" s="6" t="n"/>
      <c r="S213" s="25" t="n"/>
      <c r="T213" s="6" t="n"/>
      <c r="U213" s="6" t="n"/>
      <c r="V213" s="25" t="n"/>
      <c r="W213" s="6" t="n"/>
      <c r="X213" s="6" t="n"/>
      <c r="Y213" s="6" t="n"/>
    </row>
    <row r="214" ht="20" customHeight="1">
      <c r="A214" s="25" t="n"/>
      <c r="B214" s="6" t="n"/>
      <c r="C214" s="6" t="n"/>
      <c r="D214" s="18">
        <f>IF($C214="","",IFERROR(VLOOKUP($C214,'設備台帳'!$A$5:$T$204,7,FALSE),""))</f>
        <v/>
      </c>
      <c r="E214" s="18">
        <f>IF($C214="","",IFERROR(VLOOKUP($C214,'設備台帳'!$A$5:$T$204,2,FALSE),""))</f>
        <v/>
      </c>
      <c r="F214" s="18">
        <f>IF($C214="","",IFERROR(VLOOKUP($C214,'設備台帳'!$A$5:$T$204,3,FALSE),""))</f>
        <v/>
      </c>
      <c r="G214" s="18">
        <f>IF($C214="","",IFERROR(VLOOKUP($C214,'設備台帳'!$A$5:$T$204,5,FALSE),""))</f>
        <v/>
      </c>
      <c r="H214" s="6" t="n"/>
      <c r="I214" s="6" t="n"/>
      <c r="J214" s="6" t="n"/>
      <c r="K214" s="6" t="n"/>
      <c r="L214" s="6" t="n"/>
      <c r="M214" s="6" t="n"/>
      <c r="N214" s="6" t="n"/>
      <c r="O214" s="6" t="n"/>
      <c r="P214" s="6" t="n"/>
      <c r="Q214" s="6" t="n"/>
      <c r="R214" s="6" t="n"/>
      <c r="S214" s="25" t="n"/>
      <c r="T214" s="6" t="n"/>
      <c r="U214" s="6" t="n"/>
      <c r="V214" s="25" t="n"/>
      <c r="W214" s="6" t="n"/>
      <c r="X214" s="6" t="n"/>
      <c r="Y214" s="6" t="n"/>
    </row>
    <row r="215" ht="20" customHeight="1">
      <c r="A215" s="25" t="n"/>
      <c r="B215" s="6" t="n"/>
      <c r="C215" s="6" t="n"/>
      <c r="D215" s="18">
        <f>IF($C215="","",IFERROR(VLOOKUP($C215,'設備台帳'!$A$5:$T$204,7,FALSE),""))</f>
        <v/>
      </c>
      <c r="E215" s="18">
        <f>IF($C215="","",IFERROR(VLOOKUP($C215,'設備台帳'!$A$5:$T$204,2,FALSE),""))</f>
        <v/>
      </c>
      <c r="F215" s="18">
        <f>IF($C215="","",IFERROR(VLOOKUP($C215,'設備台帳'!$A$5:$T$204,3,FALSE),""))</f>
        <v/>
      </c>
      <c r="G215" s="18">
        <f>IF($C215="","",IFERROR(VLOOKUP($C215,'設備台帳'!$A$5:$T$204,5,FALSE),""))</f>
        <v/>
      </c>
      <c r="H215" s="6" t="n"/>
      <c r="I215" s="6" t="n"/>
      <c r="J215" s="6" t="n"/>
      <c r="K215" s="6" t="n"/>
      <c r="L215" s="6" t="n"/>
      <c r="M215" s="6" t="n"/>
      <c r="N215" s="6" t="n"/>
      <c r="O215" s="6" t="n"/>
      <c r="P215" s="6" t="n"/>
      <c r="Q215" s="6" t="n"/>
      <c r="R215" s="6" t="n"/>
      <c r="S215" s="25" t="n"/>
      <c r="T215" s="6" t="n"/>
      <c r="U215" s="6" t="n"/>
      <c r="V215" s="25" t="n"/>
      <c r="W215" s="6" t="n"/>
      <c r="X215" s="6" t="n"/>
      <c r="Y215" s="6" t="n"/>
    </row>
    <row r="216" ht="20" customHeight="1">
      <c r="A216" s="25" t="n"/>
      <c r="B216" s="6" t="n"/>
      <c r="C216" s="6" t="n"/>
      <c r="D216" s="18">
        <f>IF($C216="","",IFERROR(VLOOKUP($C216,'設備台帳'!$A$5:$T$204,7,FALSE),""))</f>
        <v/>
      </c>
      <c r="E216" s="18">
        <f>IF($C216="","",IFERROR(VLOOKUP($C216,'設備台帳'!$A$5:$T$204,2,FALSE),""))</f>
        <v/>
      </c>
      <c r="F216" s="18">
        <f>IF($C216="","",IFERROR(VLOOKUP($C216,'設備台帳'!$A$5:$T$204,3,FALSE),""))</f>
        <v/>
      </c>
      <c r="G216" s="18">
        <f>IF($C216="","",IFERROR(VLOOKUP($C216,'設備台帳'!$A$5:$T$204,5,FALSE),""))</f>
        <v/>
      </c>
      <c r="H216" s="6" t="n"/>
      <c r="I216" s="6" t="n"/>
      <c r="J216" s="6" t="n"/>
      <c r="K216" s="6" t="n"/>
      <c r="L216" s="6" t="n"/>
      <c r="M216" s="6" t="n"/>
      <c r="N216" s="6" t="n"/>
      <c r="O216" s="6" t="n"/>
      <c r="P216" s="6" t="n"/>
      <c r="Q216" s="6" t="n"/>
      <c r="R216" s="6" t="n"/>
      <c r="S216" s="25" t="n"/>
      <c r="T216" s="6" t="n"/>
      <c r="U216" s="6" t="n"/>
      <c r="V216" s="25" t="n"/>
      <c r="W216" s="6" t="n"/>
      <c r="X216" s="6" t="n"/>
      <c r="Y216" s="6" t="n"/>
    </row>
    <row r="217" ht="20" customHeight="1">
      <c r="A217" s="25" t="n"/>
      <c r="B217" s="6" t="n"/>
      <c r="C217" s="6" t="n"/>
      <c r="D217" s="18">
        <f>IF($C217="","",IFERROR(VLOOKUP($C217,'設備台帳'!$A$5:$T$204,7,FALSE),""))</f>
        <v/>
      </c>
      <c r="E217" s="18">
        <f>IF($C217="","",IFERROR(VLOOKUP($C217,'設備台帳'!$A$5:$T$204,2,FALSE),""))</f>
        <v/>
      </c>
      <c r="F217" s="18">
        <f>IF($C217="","",IFERROR(VLOOKUP($C217,'設備台帳'!$A$5:$T$204,3,FALSE),""))</f>
        <v/>
      </c>
      <c r="G217" s="18">
        <f>IF($C217="","",IFERROR(VLOOKUP($C217,'設備台帳'!$A$5:$T$204,5,FALSE),""))</f>
        <v/>
      </c>
      <c r="H217" s="6" t="n"/>
      <c r="I217" s="6" t="n"/>
      <c r="J217" s="6" t="n"/>
      <c r="K217" s="6" t="n"/>
      <c r="L217" s="6" t="n"/>
      <c r="M217" s="6" t="n"/>
      <c r="N217" s="6" t="n"/>
      <c r="O217" s="6" t="n"/>
      <c r="P217" s="6" t="n"/>
      <c r="Q217" s="6" t="n"/>
      <c r="R217" s="6" t="n"/>
      <c r="S217" s="25" t="n"/>
      <c r="T217" s="6" t="n"/>
      <c r="U217" s="6" t="n"/>
      <c r="V217" s="25" t="n"/>
      <c r="W217" s="6" t="n"/>
      <c r="X217" s="6" t="n"/>
      <c r="Y217" s="6" t="n"/>
    </row>
    <row r="218" ht="20" customHeight="1">
      <c r="A218" s="25" t="n"/>
      <c r="B218" s="6" t="n"/>
      <c r="C218" s="6" t="n"/>
      <c r="D218" s="18">
        <f>IF($C218="","",IFERROR(VLOOKUP($C218,'設備台帳'!$A$5:$T$204,7,FALSE),""))</f>
        <v/>
      </c>
      <c r="E218" s="18">
        <f>IF($C218="","",IFERROR(VLOOKUP($C218,'設備台帳'!$A$5:$T$204,2,FALSE),""))</f>
        <v/>
      </c>
      <c r="F218" s="18">
        <f>IF($C218="","",IFERROR(VLOOKUP($C218,'設備台帳'!$A$5:$T$204,3,FALSE),""))</f>
        <v/>
      </c>
      <c r="G218" s="18">
        <f>IF($C218="","",IFERROR(VLOOKUP($C218,'設備台帳'!$A$5:$T$204,5,FALSE),""))</f>
        <v/>
      </c>
      <c r="H218" s="6" t="n"/>
      <c r="I218" s="6" t="n"/>
      <c r="J218" s="6" t="n"/>
      <c r="K218" s="6" t="n"/>
      <c r="L218" s="6" t="n"/>
      <c r="M218" s="6" t="n"/>
      <c r="N218" s="6" t="n"/>
      <c r="O218" s="6" t="n"/>
      <c r="P218" s="6" t="n"/>
      <c r="Q218" s="6" t="n"/>
      <c r="R218" s="6" t="n"/>
      <c r="S218" s="25" t="n"/>
      <c r="T218" s="6" t="n"/>
      <c r="U218" s="6" t="n"/>
      <c r="V218" s="25" t="n"/>
      <c r="W218" s="6" t="n"/>
      <c r="X218" s="6" t="n"/>
      <c r="Y218" s="6" t="n"/>
    </row>
    <row r="219" ht="20" customHeight="1">
      <c r="A219" s="25" t="n"/>
      <c r="B219" s="6" t="n"/>
      <c r="C219" s="6" t="n"/>
      <c r="D219" s="18">
        <f>IF($C219="","",IFERROR(VLOOKUP($C219,'設備台帳'!$A$5:$T$204,7,FALSE),""))</f>
        <v/>
      </c>
      <c r="E219" s="18">
        <f>IF($C219="","",IFERROR(VLOOKUP($C219,'設備台帳'!$A$5:$T$204,2,FALSE),""))</f>
        <v/>
      </c>
      <c r="F219" s="18">
        <f>IF($C219="","",IFERROR(VLOOKUP($C219,'設備台帳'!$A$5:$T$204,3,FALSE),""))</f>
        <v/>
      </c>
      <c r="G219" s="18">
        <f>IF($C219="","",IFERROR(VLOOKUP($C219,'設備台帳'!$A$5:$T$204,5,FALSE),""))</f>
        <v/>
      </c>
      <c r="H219" s="6" t="n"/>
      <c r="I219" s="6" t="n"/>
      <c r="J219" s="6" t="n"/>
      <c r="K219" s="6" t="n"/>
      <c r="L219" s="6" t="n"/>
      <c r="M219" s="6" t="n"/>
      <c r="N219" s="6" t="n"/>
      <c r="O219" s="6" t="n"/>
      <c r="P219" s="6" t="n"/>
      <c r="Q219" s="6" t="n"/>
      <c r="R219" s="6" t="n"/>
      <c r="S219" s="25" t="n"/>
      <c r="T219" s="6" t="n"/>
      <c r="U219" s="6" t="n"/>
      <c r="V219" s="25" t="n"/>
      <c r="W219" s="6" t="n"/>
      <c r="X219" s="6" t="n"/>
      <c r="Y219" s="6" t="n"/>
    </row>
    <row r="220" ht="20" customHeight="1">
      <c r="A220" s="25" t="n"/>
      <c r="B220" s="6" t="n"/>
      <c r="C220" s="6" t="n"/>
      <c r="D220" s="18">
        <f>IF($C220="","",IFERROR(VLOOKUP($C220,'設備台帳'!$A$5:$T$204,7,FALSE),""))</f>
        <v/>
      </c>
      <c r="E220" s="18">
        <f>IF($C220="","",IFERROR(VLOOKUP($C220,'設備台帳'!$A$5:$T$204,2,FALSE),""))</f>
        <v/>
      </c>
      <c r="F220" s="18">
        <f>IF($C220="","",IFERROR(VLOOKUP($C220,'設備台帳'!$A$5:$T$204,3,FALSE),""))</f>
        <v/>
      </c>
      <c r="G220" s="18">
        <f>IF($C220="","",IFERROR(VLOOKUP($C220,'設備台帳'!$A$5:$T$204,5,FALSE),""))</f>
        <v/>
      </c>
      <c r="H220" s="6" t="n"/>
      <c r="I220" s="6" t="n"/>
      <c r="J220" s="6" t="n"/>
      <c r="K220" s="6" t="n"/>
      <c r="L220" s="6" t="n"/>
      <c r="M220" s="6" t="n"/>
      <c r="N220" s="6" t="n"/>
      <c r="O220" s="6" t="n"/>
      <c r="P220" s="6" t="n"/>
      <c r="Q220" s="6" t="n"/>
      <c r="R220" s="6" t="n"/>
      <c r="S220" s="25" t="n"/>
      <c r="T220" s="6" t="n"/>
      <c r="U220" s="6" t="n"/>
      <c r="V220" s="25" t="n"/>
      <c r="W220" s="6" t="n"/>
      <c r="X220" s="6" t="n"/>
      <c r="Y220" s="6" t="n"/>
    </row>
    <row r="221" ht="20" customHeight="1">
      <c r="A221" s="25" t="n"/>
      <c r="B221" s="6" t="n"/>
      <c r="C221" s="6" t="n"/>
      <c r="D221" s="18">
        <f>IF($C221="","",IFERROR(VLOOKUP($C221,'設備台帳'!$A$5:$T$204,7,FALSE),""))</f>
        <v/>
      </c>
      <c r="E221" s="18">
        <f>IF($C221="","",IFERROR(VLOOKUP($C221,'設備台帳'!$A$5:$T$204,2,FALSE),""))</f>
        <v/>
      </c>
      <c r="F221" s="18">
        <f>IF($C221="","",IFERROR(VLOOKUP($C221,'設備台帳'!$A$5:$T$204,3,FALSE),""))</f>
        <v/>
      </c>
      <c r="G221" s="18">
        <f>IF($C221="","",IFERROR(VLOOKUP($C221,'設備台帳'!$A$5:$T$204,5,FALSE),""))</f>
        <v/>
      </c>
      <c r="H221" s="6" t="n"/>
      <c r="I221" s="6" t="n"/>
      <c r="J221" s="6" t="n"/>
      <c r="K221" s="6" t="n"/>
      <c r="L221" s="6" t="n"/>
      <c r="M221" s="6" t="n"/>
      <c r="N221" s="6" t="n"/>
      <c r="O221" s="6" t="n"/>
      <c r="P221" s="6" t="n"/>
      <c r="Q221" s="6" t="n"/>
      <c r="R221" s="6" t="n"/>
      <c r="S221" s="25" t="n"/>
      <c r="T221" s="6" t="n"/>
      <c r="U221" s="6" t="n"/>
      <c r="V221" s="25" t="n"/>
      <c r="W221" s="6" t="n"/>
      <c r="X221" s="6" t="n"/>
      <c r="Y221" s="6" t="n"/>
    </row>
    <row r="222" ht="20" customHeight="1">
      <c r="A222" s="25" t="n"/>
      <c r="B222" s="6" t="n"/>
      <c r="C222" s="6" t="n"/>
      <c r="D222" s="18">
        <f>IF($C222="","",IFERROR(VLOOKUP($C222,'設備台帳'!$A$5:$T$204,7,FALSE),""))</f>
        <v/>
      </c>
      <c r="E222" s="18">
        <f>IF($C222="","",IFERROR(VLOOKUP($C222,'設備台帳'!$A$5:$T$204,2,FALSE),""))</f>
        <v/>
      </c>
      <c r="F222" s="18">
        <f>IF($C222="","",IFERROR(VLOOKUP($C222,'設備台帳'!$A$5:$T$204,3,FALSE),""))</f>
        <v/>
      </c>
      <c r="G222" s="18">
        <f>IF($C222="","",IFERROR(VLOOKUP($C222,'設備台帳'!$A$5:$T$204,5,FALSE),""))</f>
        <v/>
      </c>
      <c r="H222" s="6" t="n"/>
      <c r="I222" s="6" t="n"/>
      <c r="J222" s="6" t="n"/>
      <c r="K222" s="6" t="n"/>
      <c r="L222" s="6" t="n"/>
      <c r="M222" s="6" t="n"/>
      <c r="N222" s="6" t="n"/>
      <c r="O222" s="6" t="n"/>
      <c r="P222" s="6" t="n"/>
      <c r="Q222" s="6" t="n"/>
      <c r="R222" s="6" t="n"/>
      <c r="S222" s="25" t="n"/>
      <c r="T222" s="6" t="n"/>
      <c r="U222" s="6" t="n"/>
      <c r="V222" s="25" t="n"/>
      <c r="W222" s="6" t="n"/>
      <c r="X222" s="6" t="n"/>
      <c r="Y222" s="6" t="n"/>
    </row>
    <row r="223" ht="20" customHeight="1">
      <c r="A223" s="25" t="n"/>
      <c r="B223" s="6" t="n"/>
      <c r="C223" s="6" t="n"/>
      <c r="D223" s="18">
        <f>IF($C223="","",IFERROR(VLOOKUP($C223,'設備台帳'!$A$5:$T$204,7,FALSE),""))</f>
        <v/>
      </c>
      <c r="E223" s="18">
        <f>IF($C223="","",IFERROR(VLOOKUP($C223,'設備台帳'!$A$5:$T$204,2,FALSE),""))</f>
        <v/>
      </c>
      <c r="F223" s="18">
        <f>IF($C223="","",IFERROR(VLOOKUP($C223,'設備台帳'!$A$5:$T$204,3,FALSE),""))</f>
        <v/>
      </c>
      <c r="G223" s="18">
        <f>IF($C223="","",IFERROR(VLOOKUP($C223,'設備台帳'!$A$5:$T$204,5,FALSE),""))</f>
        <v/>
      </c>
      <c r="H223" s="6" t="n"/>
      <c r="I223" s="6" t="n"/>
      <c r="J223" s="6" t="n"/>
      <c r="K223" s="6" t="n"/>
      <c r="L223" s="6" t="n"/>
      <c r="M223" s="6" t="n"/>
      <c r="N223" s="6" t="n"/>
      <c r="O223" s="6" t="n"/>
      <c r="P223" s="6" t="n"/>
      <c r="Q223" s="6" t="n"/>
      <c r="R223" s="6" t="n"/>
      <c r="S223" s="25" t="n"/>
      <c r="T223" s="6" t="n"/>
      <c r="U223" s="6" t="n"/>
      <c r="V223" s="25" t="n"/>
      <c r="W223" s="6" t="n"/>
      <c r="X223" s="6" t="n"/>
      <c r="Y223" s="6" t="n"/>
    </row>
    <row r="224" ht="20" customHeight="1">
      <c r="A224" s="25" t="n"/>
      <c r="B224" s="6" t="n"/>
      <c r="C224" s="6" t="n"/>
      <c r="D224" s="18">
        <f>IF($C224="","",IFERROR(VLOOKUP($C224,'設備台帳'!$A$5:$T$204,7,FALSE),""))</f>
        <v/>
      </c>
      <c r="E224" s="18">
        <f>IF($C224="","",IFERROR(VLOOKUP($C224,'設備台帳'!$A$5:$T$204,2,FALSE),""))</f>
        <v/>
      </c>
      <c r="F224" s="18">
        <f>IF($C224="","",IFERROR(VLOOKUP($C224,'設備台帳'!$A$5:$T$204,3,FALSE),""))</f>
        <v/>
      </c>
      <c r="G224" s="18">
        <f>IF($C224="","",IFERROR(VLOOKUP($C224,'設備台帳'!$A$5:$T$204,5,FALSE),""))</f>
        <v/>
      </c>
      <c r="H224" s="6" t="n"/>
      <c r="I224" s="6" t="n"/>
      <c r="J224" s="6" t="n"/>
      <c r="K224" s="6" t="n"/>
      <c r="L224" s="6" t="n"/>
      <c r="M224" s="6" t="n"/>
      <c r="N224" s="6" t="n"/>
      <c r="O224" s="6" t="n"/>
      <c r="P224" s="6" t="n"/>
      <c r="Q224" s="6" t="n"/>
      <c r="R224" s="6" t="n"/>
      <c r="S224" s="25" t="n"/>
      <c r="T224" s="6" t="n"/>
      <c r="U224" s="6" t="n"/>
      <c r="V224" s="25" t="n"/>
      <c r="W224" s="6" t="n"/>
      <c r="X224" s="6" t="n"/>
      <c r="Y224" s="6" t="n"/>
    </row>
    <row r="225" ht="20" customHeight="1">
      <c r="A225" s="25" t="n"/>
      <c r="B225" s="6" t="n"/>
      <c r="C225" s="6" t="n"/>
      <c r="D225" s="18">
        <f>IF($C225="","",IFERROR(VLOOKUP($C225,'設備台帳'!$A$5:$T$204,7,FALSE),""))</f>
        <v/>
      </c>
      <c r="E225" s="18">
        <f>IF($C225="","",IFERROR(VLOOKUP($C225,'設備台帳'!$A$5:$T$204,2,FALSE),""))</f>
        <v/>
      </c>
      <c r="F225" s="18">
        <f>IF($C225="","",IFERROR(VLOOKUP($C225,'設備台帳'!$A$5:$T$204,3,FALSE),""))</f>
        <v/>
      </c>
      <c r="G225" s="18">
        <f>IF($C225="","",IFERROR(VLOOKUP($C225,'設備台帳'!$A$5:$T$204,5,FALSE),""))</f>
        <v/>
      </c>
      <c r="H225" s="6" t="n"/>
      <c r="I225" s="6" t="n"/>
      <c r="J225" s="6" t="n"/>
      <c r="K225" s="6" t="n"/>
      <c r="L225" s="6" t="n"/>
      <c r="M225" s="6" t="n"/>
      <c r="N225" s="6" t="n"/>
      <c r="O225" s="6" t="n"/>
      <c r="P225" s="6" t="n"/>
      <c r="Q225" s="6" t="n"/>
      <c r="R225" s="6" t="n"/>
      <c r="S225" s="25" t="n"/>
      <c r="T225" s="6" t="n"/>
      <c r="U225" s="6" t="n"/>
      <c r="V225" s="25" t="n"/>
      <c r="W225" s="6" t="n"/>
      <c r="X225" s="6" t="n"/>
      <c r="Y225" s="6" t="n"/>
    </row>
    <row r="226" ht="20" customHeight="1">
      <c r="A226" s="25" t="n"/>
      <c r="B226" s="6" t="n"/>
      <c r="C226" s="6" t="n"/>
      <c r="D226" s="18">
        <f>IF($C226="","",IFERROR(VLOOKUP($C226,'設備台帳'!$A$5:$T$204,7,FALSE),""))</f>
        <v/>
      </c>
      <c r="E226" s="18">
        <f>IF($C226="","",IFERROR(VLOOKUP($C226,'設備台帳'!$A$5:$T$204,2,FALSE),""))</f>
        <v/>
      </c>
      <c r="F226" s="18">
        <f>IF($C226="","",IFERROR(VLOOKUP($C226,'設備台帳'!$A$5:$T$204,3,FALSE),""))</f>
        <v/>
      </c>
      <c r="G226" s="18">
        <f>IF($C226="","",IFERROR(VLOOKUP($C226,'設備台帳'!$A$5:$T$204,5,FALSE),""))</f>
        <v/>
      </c>
      <c r="H226" s="6" t="n"/>
      <c r="I226" s="6" t="n"/>
      <c r="J226" s="6" t="n"/>
      <c r="K226" s="6" t="n"/>
      <c r="L226" s="6" t="n"/>
      <c r="M226" s="6" t="n"/>
      <c r="N226" s="6" t="n"/>
      <c r="O226" s="6" t="n"/>
      <c r="P226" s="6" t="n"/>
      <c r="Q226" s="6" t="n"/>
      <c r="R226" s="6" t="n"/>
      <c r="S226" s="25" t="n"/>
      <c r="T226" s="6" t="n"/>
      <c r="U226" s="6" t="n"/>
      <c r="V226" s="25" t="n"/>
      <c r="W226" s="6" t="n"/>
      <c r="X226" s="6" t="n"/>
      <c r="Y226" s="6" t="n"/>
    </row>
    <row r="227" ht="20" customHeight="1">
      <c r="A227" s="25" t="n"/>
      <c r="B227" s="6" t="n"/>
      <c r="C227" s="6" t="n"/>
      <c r="D227" s="18">
        <f>IF($C227="","",IFERROR(VLOOKUP($C227,'設備台帳'!$A$5:$T$204,7,FALSE),""))</f>
        <v/>
      </c>
      <c r="E227" s="18">
        <f>IF($C227="","",IFERROR(VLOOKUP($C227,'設備台帳'!$A$5:$T$204,2,FALSE),""))</f>
        <v/>
      </c>
      <c r="F227" s="18">
        <f>IF($C227="","",IFERROR(VLOOKUP($C227,'設備台帳'!$A$5:$T$204,3,FALSE),""))</f>
        <v/>
      </c>
      <c r="G227" s="18">
        <f>IF($C227="","",IFERROR(VLOOKUP($C227,'設備台帳'!$A$5:$T$204,5,FALSE),""))</f>
        <v/>
      </c>
      <c r="H227" s="6" t="n"/>
      <c r="I227" s="6" t="n"/>
      <c r="J227" s="6" t="n"/>
      <c r="K227" s="6" t="n"/>
      <c r="L227" s="6" t="n"/>
      <c r="M227" s="6" t="n"/>
      <c r="N227" s="6" t="n"/>
      <c r="O227" s="6" t="n"/>
      <c r="P227" s="6" t="n"/>
      <c r="Q227" s="6" t="n"/>
      <c r="R227" s="6" t="n"/>
      <c r="S227" s="25" t="n"/>
      <c r="T227" s="6" t="n"/>
      <c r="U227" s="6" t="n"/>
      <c r="V227" s="25" t="n"/>
      <c r="W227" s="6" t="n"/>
      <c r="X227" s="6" t="n"/>
      <c r="Y227" s="6" t="n"/>
    </row>
    <row r="228" ht="20" customHeight="1">
      <c r="A228" s="25" t="n"/>
      <c r="B228" s="6" t="n"/>
      <c r="C228" s="6" t="n"/>
      <c r="D228" s="18">
        <f>IF($C228="","",IFERROR(VLOOKUP($C228,'設備台帳'!$A$5:$T$204,7,FALSE),""))</f>
        <v/>
      </c>
      <c r="E228" s="18">
        <f>IF($C228="","",IFERROR(VLOOKUP($C228,'設備台帳'!$A$5:$T$204,2,FALSE),""))</f>
        <v/>
      </c>
      <c r="F228" s="18">
        <f>IF($C228="","",IFERROR(VLOOKUP($C228,'設備台帳'!$A$5:$T$204,3,FALSE),""))</f>
        <v/>
      </c>
      <c r="G228" s="18">
        <f>IF($C228="","",IFERROR(VLOOKUP($C228,'設備台帳'!$A$5:$T$204,5,FALSE),""))</f>
        <v/>
      </c>
      <c r="H228" s="6" t="n"/>
      <c r="I228" s="6" t="n"/>
      <c r="J228" s="6" t="n"/>
      <c r="K228" s="6" t="n"/>
      <c r="L228" s="6" t="n"/>
      <c r="M228" s="6" t="n"/>
      <c r="N228" s="6" t="n"/>
      <c r="O228" s="6" t="n"/>
      <c r="P228" s="6" t="n"/>
      <c r="Q228" s="6" t="n"/>
      <c r="R228" s="6" t="n"/>
      <c r="S228" s="25" t="n"/>
      <c r="T228" s="6" t="n"/>
      <c r="U228" s="6" t="n"/>
      <c r="V228" s="25" t="n"/>
      <c r="W228" s="6" t="n"/>
      <c r="X228" s="6" t="n"/>
      <c r="Y228" s="6" t="n"/>
    </row>
    <row r="229" ht="20" customHeight="1">
      <c r="A229" s="25" t="n"/>
      <c r="B229" s="6" t="n"/>
      <c r="C229" s="6" t="n"/>
      <c r="D229" s="18">
        <f>IF($C229="","",IFERROR(VLOOKUP($C229,'設備台帳'!$A$5:$T$204,7,FALSE),""))</f>
        <v/>
      </c>
      <c r="E229" s="18">
        <f>IF($C229="","",IFERROR(VLOOKUP($C229,'設備台帳'!$A$5:$T$204,2,FALSE),""))</f>
        <v/>
      </c>
      <c r="F229" s="18">
        <f>IF($C229="","",IFERROR(VLOOKUP($C229,'設備台帳'!$A$5:$T$204,3,FALSE),""))</f>
        <v/>
      </c>
      <c r="G229" s="18">
        <f>IF($C229="","",IFERROR(VLOOKUP($C229,'設備台帳'!$A$5:$T$204,5,FALSE),""))</f>
        <v/>
      </c>
      <c r="H229" s="6" t="n"/>
      <c r="I229" s="6" t="n"/>
      <c r="J229" s="6" t="n"/>
      <c r="K229" s="6" t="n"/>
      <c r="L229" s="6" t="n"/>
      <c r="M229" s="6" t="n"/>
      <c r="N229" s="6" t="n"/>
      <c r="O229" s="6" t="n"/>
      <c r="P229" s="6" t="n"/>
      <c r="Q229" s="6" t="n"/>
      <c r="R229" s="6" t="n"/>
      <c r="S229" s="25" t="n"/>
      <c r="T229" s="6" t="n"/>
      <c r="U229" s="6" t="n"/>
      <c r="V229" s="25" t="n"/>
      <c r="W229" s="6" t="n"/>
      <c r="X229" s="6" t="n"/>
      <c r="Y229" s="6" t="n"/>
    </row>
    <row r="230" ht="20" customHeight="1">
      <c r="A230" s="25" t="n"/>
      <c r="B230" s="6" t="n"/>
      <c r="C230" s="6" t="n"/>
      <c r="D230" s="18">
        <f>IF($C230="","",IFERROR(VLOOKUP($C230,'設備台帳'!$A$5:$T$204,7,FALSE),""))</f>
        <v/>
      </c>
      <c r="E230" s="18">
        <f>IF($C230="","",IFERROR(VLOOKUP($C230,'設備台帳'!$A$5:$T$204,2,FALSE),""))</f>
        <v/>
      </c>
      <c r="F230" s="18">
        <f>IF($C230="","",IFERROR(VLOOKUP($C230,'設備台帳'!$A$5:$T$204,3,FALSE),""))</f>
        <v/>
      </c>
      <c r="G230" s="18">
        <f>IF($C230="","",IFERROR(VLOOKUP($C230,'設備台帳'!$A$5:$T$204,5,FALSE),""))</f>
        <v/>
      </c>
      <c r="H230" s="6" t="n"/>
      <c r="I230" s="6" t="n"/>
      <c r="J230" s="6" t="n"/>
      <c r="K230" s="6" t="n"/>
      <c r="L230" s="6" t="n"/>
      <c r="M230" s="6" t="n"/>
      <c r="N230" s="6" t="n"/>
      <c r="O230" s="6" t="n"/>
      <c r="P230" s="6" t="n"/>
      <c r="Q230" s="6" t="n"/>
      <c r="R230" s="6" t="n"/>
      <c r="S230" s="25" t="n"/>
      <c r="T230" s="6" t="n"/>
      <c r="U230" s="6" t="n"/>
      <c r="V230" s="25" t="n"/>
      <c r="W230" s="6" t="n"/>
      <c r="X230" s="6" t="n"/>
      <c r="Y230" s="6" t="n"/>
    </row>
    <row r="231" ht="20" customHeight="1">
      <c r="A231" s="25" t="n"/>
      <c r="B231" s="6" t="n"/>
      <c r="C231" s="6" t="n"/>
      <c r="D231" s="18">
        <f>IF($C231="","",IFERROR(VLOOKUP($C231,'設備台帳'!$A$5:$T$204,7,FALSE),""))</f>
        <v/>
      </c>
      <c r="E231" s="18">
        <f>IF($C231="","",IFERROR(VLOOKUP($C231,'設備台帳'!$A$5:$T$204,2,FALSE),""))</f>
        <v/>
      </c>
      <c r="F231" s="18">
        <f>IF($C231="","",IFERROR(VLOOKUP($C231,'設備台帳'!$A$5:$T$204,3,FALSE),""))</f>
        <v/>
      </c>
      <c r="G231" s="18">
        <f>IF($C231="","",IFERROR(VLOOKUP($C231,'設備台帳'!$A$5:$T$204,5,FALSE),""))</f>
        <v/>
      </c>
      <c r="H231" s="6" t="n"/>
      <c r="I231" s="6" t="n"/>
      <c r="J231" s="6" t="n"/>
      <c r="K231" s="6" t="n"/>
      <c r="L231" s="6" t="n"/>
      <c r="M231" s="6" t="n"/>
      <c r="N231" s="6" t="n"/>
      <c r="O231" s="6" t="n"/>
      <c r="P231" s="6" t="n"/>
      <c r="Q231" s="6" t="n"/>
      <c r="R231" s="6" t="n"/>
      <c r="S231" s="25" t="n"/>
      <c r="T231" s="6" t="n"/>
      <c r="U231" s="6" t="n"/>
      <c r="V231" s="25" t="n"/>
      <c r="W231" s="6" t="n"/>
      <c r="X231" s="6" t="n"/>
      <c r="Y231" s="6" t="n"/>
    </row>
    <row r="232" ht="20" customHeight="1">
      <c r="A232" s="25" t="n"/>
      <c r="B232" s="6" t="n"/>
      <c r="C232" s="6" t="n"/>
      <c r="D232" s="18">
        <f>IF($C232="","",IFERROR(VLOOKUP($C232,'設備台帳'!$A$5:$T$204,7,FALSE),""))</f>
        <v/>
      </c>
      <c r="E232" s="18">
        <f>IF($C232="","",IFERROR(VLOOKUP($C232,'設備台帳'!$A$5:$T$204,2,FALSE),""))</f>
        <v/>
      </c>
      <c r="F232" s="18">
        <f>IF($C232="","",IFERROR(VLOOKUP($C232,'設備台帳'!$A$5:$T$204,3,FALSE),""))</f>
        <v/>
      </c>
      <c r="G232" s="18">
        <f>IF($C232="","",IFERROR(VLOOKUP($C232,'設備台帳'!$A$5:$T$204,5,FALSE),""))</f>
        <v/>
      </c>
      <c r="H232" s="6" t="n"/>
      <c r="I232" s="6" t="n"/>
      <c r="J232" s="6" t="n"/>
      <c r="K232" s="6" t="n"/>
      <c r="L232" s="6" t="n"/>
      <c r="M232" s="6" t="n"/>
      <c r="N232" s="6" t="n"/>
      <c r="O232" s="6" t="n"/>
      <c r="P232" s="6" t="n"/>
      <c r="Q232" s="6" t="n"/>
      <c r="R232" s="6" t="n"/>
      <c r="S232" s="25" t="n"/>
      <c r="T232" s="6" t="n"/>
      <c r="U232" s="6" t="n"/>
      <c r="V232" s="25" t="n"/>
      <c r="W232" s="6" t="n"/>
      <c r="X232" s="6" t="n"/>
      <c r="Y232" s="6" t="n"/>
    </row>
    <row r="233" ht="20" customHeight="1">
      <c r="A233" s="25" t="n"/>
      <c r="B233" s="6" t="n"/>
      <c r="C233" s="6" t="n"/>
      <c r="D233" s="18">
        <f>IF($C233="","",IFERROR(VLOOKUP($C233,'設備台帳'!$A$5:$T$204,7,FALSE),""))</f>
        <v/>
      </c>
      <c r="E233" s="18">
        <f>IF($C233="","",IFERROR(VLOOKUP($C233,'設備台帳'!$A$5:$T$204,2,FALSE),""))</f>
        <v/>
      </c>
      <c r="F233" s="18">
        <f>IF($C233="","",IFERROR(VLOOKUP($C233,'設備台帳'!$A$5:$T$204,3,FALSE),""))</f>
        <v/>
      </c>
      <c r="G233" s="18">
        <f>IF($C233="","",IFERROR(VLOOKUP($C233,'設備台帳'!$A$5:$T$204,5,FALSE),""))</f>
        <v/>
      </c>
      <c r="H233" s="6" t="n"/>
      <c r="I233" s="6" t="n"/>
      <c r="J233" s="6" t="n"/>
      <c r="K233" s="6" t="n"/>
      <c r="L233" s="6" t="n"/>
      <c r="M233" s="6" t="n"/>
      <c r="N233" s="6" t="n"/>
      <c r="O233" s="6" t="n"/>
      <c r="P233" s="6" t="n"/>
      <c r="Q233" s="6" t="n"/>
      <c r="R233" s="6" t="n"/>
      <c r="S233" s="25" t="n"/>
      <c r="T233" s="6" t="n"/>
      <c r="U233" s="6" t="n"/>
      <c r="V233" s="25" t="n"/>
      <c r="W233" s="6" t="n"/>
      <c r="X233" s="6" t="n"/>
      <c r="Y233" s="6" t="n"/>
    </row>
    <row r="234" ht="20" customHeight="1">
      <c r="A234" s="25" t="n"/>
      <c r="B234" s="6" t="n"/>
      <c r="C234" s="6" t="n"/>
      <c r="D234" s="18">
        <f>IF($C234="","",IFERROR(VLOOKUP($C234,'設備台帳'!$A$5:$T$204,7,FALSE),""))</f>
        <v/>
      </c>
      <c r="E234" s="18">
        <f>IF($C234="","",IFERROR(VLOOKUP($C234,'設備台帳'!$A$5:$T$204,2,FALSE),""))</f>
        <v/>
      </c>
      <c r="F234" s="18">
        <f>IF($C234="","",IFERROR(VLOOKUP($C234,'設備台帳'!$A$5:$T$204,3,FALSE),""))</f>
        <v/>
      </c>
      <c r="G234" s="18">
        <f>IF($C234="","",IFERROR(VLOOKUP($C234,'設備台帳'!$A$5:$T$204,5,FALSE),""))</f>
        <v/>
      </c>
      <c r="H234" s="6" t="n"/>
      <c r="I234" s="6" t="n"/>
      <c r="J234" s="6" t="n"/>
      <c r="K234" s="6" t="n"/>
      <c r="L234" s="6" t="n"/>
      <c r="M234" s="6" t="n"/>
      <c r="N234" s="6" t="n"/>
      <c r="O234" s="6" t="n"/>
      <c r="P234" s="6" t="n"/>
      <c r="Q234" s="6" t="n"/>
      <c r="R234" s="6" t="n"/>
      <c r="S234" s="25" t="n"/>
      <c r="T234" s="6" t="n"/>
      <c r="U234" s="6" t="n"/>
      <c r="V234" s="25" t="n"/>
      <c r="W234" s="6" t="n"/>
      <c r="X234" s="6" t="n"/>
      <c r="Y234" s="6" t="n"/>
    </row>
    <row r="235" ht="20" customHeight="1">
      <c r="A235" s="25" t="n"/>
      <c r="B235" s="6" t="n"/>
      <c r="C235" s="6" t="n"/>
      <c r="D235" s="18">
        <f>IF($C235="","",IFERROR(VLOOKUP($C235,'設備台帳'!$A$5:$T$204,7,FALSE),""))</f>
        <v/>
      </c>
      <c r="E235" s="18">
        <f>IF($C235="","",IFERROR(VLOOKUP($C235,'設備台帳'!$A$5:$T$204,2,FALSE),""))</f>
        <v/>
      </c>
      <c r="F235" s="18">
        <f>IF($C235="","",IFERROR(VLOOKUP($C235,'設備台帳'!$A$5:$T$204,3,FALSE),""))</f>
        <v/>
      </c>
      <c r="G235" s="18">
        <f>IF($C235="","",IFERROR(VLOOKUP($C235,'設備台帳'!$A$5:$T$204,5,FALSE),""))</f>
        <v/>
      </c>
      <c r="H235" s="6" t="n"/>
      <c r="I235" s="6" t="n"/>
      <c r="J235" s="6" t="n"/>
      <c r="K235" s="6" t="n"/>
      <c r="L235" s="6" t="n"/>
      <c r="M235" s="6" t="n"/>
      <c r="N235" s="6" t="n"/>
      <c r="O235" s="6" t="n"/>
      <c r="P235" s="6" t="n"/>
      <c r="Q235" s="6" t="n"/>
      <c r="R235" s="6" t="n"/>
      <c r="S235" s="25" t="n"/>
      <c r="T235" s="6" t="n"/>
      <c r="U235" s="6" t="n"/>
      <c r="V235" s="25" t="n"/>
      <c r="W235" s="6" t="n"/>
      <c r="X235" s="6" t="n"/>
      <c r="Y235" s="6" t="n"/>
    </row>
    <row r="236" ht="20" customHeight="1">
      <c r="A236" s="25" t="n"/>
      <c r="B236" s="6" t="n"/>
      <c r="C236" s="6" t="n"/>
      <c r="D236" s="18">
        <f>IF($C236="","",IFERROR(VLOOKUP($C236,'設備台帳'!$A$5:$T$204,7,FALSE),""))</f>
        <v/>
      </c>
      <c r="E236" s="18">
        <f>IF($C236="","",IFERROR(VLOOKUP($C236,'設備台帳'!$A$5:$T$204,2,FALSE),""))</f>
        <v/>
      </c>
      <c r="F236" s="18">
        <f>IF($C236="","",IFERROR(VLOOKUP($C236,'設備台帳'!$A$5:$T$204,3,FALSE),""))</f>
        <v/>
      </c>
      <c r="G236" s="18">
        <f>IF($C236="","",IFERROR(VLOOKUP($C236,'設備台帳'!$A$5:$T$204,5,FALSE),""))</f>
        <v/>
      </c>
      <c r="H236" s="6" t="n"/>
      <c r="I236" s="6" t="n"/>
      <c r="J236" s="6" t="n"/>
      <c r="K236" s="6" t="n"/>
      <c r="L236" s="6" t="n"/>
      <c r="M236" s="6" t="n"/>
      <c r="N236" s="6" t="n"/>
      <c r="O236" s="6" t="n"/>
      <c r="P236" s="6" t="n"/>
      <c r="Q236" s="6" t="n"/>
      <c r="R236" s="6" t="n"/>
      <c r="S236" s="25" t="n"/>
      <c r="T236" s="6" t="n"/>
      <c r="U236" s="6" t="n"/>
      <c r="V236" s="25" t="n"/>
      <c r="W236" s="6" t="n"/>
      <c r="X236" s="6" t="n"/>
      <c r="Y236" s="6" t="n"/>
    </row>
    <row r="237" ht="20" customHeight="1">
      <c r="A237" s="25" t="n"/>
      <c r="B237" s="6" t="n"/>
      <c r="C237" s="6" t="n"/>
      <c r="D237" s="18">
        <f>IF($C237="","",IFERROR(VLOOKUP($C237,'設備台帳'!$A$5:$T$204,7,FALSE),""))</f>
        <v/>
      </c>
      <c r="E237" s="18">
        <f>IF($C237="","",IFERROR(VLOOKUP($C237,'設備台帳'!$A$5:$T$204,2,FALSE),""))</f>
        <v/>
      </c>
      <c r="F237" s="18">
        <f>IF($C237="","",IFERROR(VLOOKUP($C237,'設備台帳'!$A$5:$T$204,3,FALSE),""))</f>
        <v/>
      </c>
      <c r="G237" s="18">
        <f>IF($C237="","",IFERROR(VLOOKUP($C237,'設備台帳'!$A$5:$T$204,5,FALSE),""))</f>
        <v/>
      </c>
      <c r="H237" s="6" t="n"/>
      <c r="I237" s="6" t="n"/>
      <c r="J237" s="6" t="n"/>
      <c r="K237" s="6" t="n"/>
      <c r="L237" s="6" t="n"/>
      <c r="M237" s="6" t="n"/>
      <c r="N237" s="6" t="n"/>
      <c r="O237" s="6" t="n"/>
      <c r="P237" s="6" t="n"/>
      <c r="Q237" s="6" t="n"/>
      <c r="R237" s="6" t="n"/>
      <c r="S237" s="25" t="n"/>
      <c r="T237" s="6" t="n"/>
      <c r="U237" s="6" t="n"/>
      <c r="V237" s="25" t="n"/>
      <c r="W237" s="6" t="n"/>
      <c r="X237" s="6" t="n"/>
      <c r="Y237" s="6" t="n"/>
    </row>
    <row r="238" ht="20" customHeight="1">
      <c r="A238" s="25" t="n"/>
      <c r="B238" s="6" t="n"/>
      <c r="C238" s="6" t="n"/>
      <c r="D238" s="18">
        <f>IF($C238="","",IFERROR(VLOOKUP($C238,'設備台帳'!$A$5:$T$204,7,FALSE),""))</f>
        <v/>
      </c>
      <c r="E238" s="18">
        <f>IF($C238="","",IFERROR(VLOOKUP($C238,'設備台帳'!$A$5:$T$204,2,FALSE),""))</f>
        <v/>
      </c>
      <c r="F238" s="18">
        <f>IF($C238="","",IFERROR(VLOOKUP($C238,'設備台帳'!$A$5:$T$204,3,FALSE),""))</f>
        <v/>
      </c>
      <c r="G238" s="18">
        <f>IF($C238="","",IFERROR(VLOOKUP($C238,'設備台帳'!$A$5:$T$204,5,FALSE),""))</f>
        <v/>
      </c>
      <c r="H238" s="6" t="n"/>
      <c r="I238" s="6" t="n"/>
      <c r="J238" s="6" t="n"/>
      <c r="K238" s="6" t="n"/>
      <c r="L238" s="6" t="n"/>
      <c r="M238" s="6" t="n"/>
      <c r="N238" s="6" t="n"/>
      <c r="O238" s="6" t="n"/>
      <c r="P238" s="6" t="n"/>
      <c r="Q238" s="6" t="n"/>
      <c r="R238" s="6" t="n"/>
      <c r="S238" s="25" t="n"/>
      <c r="T238" s="6" t="n"/>
      <c r="U238" s="6" t="n"/>
      <c r="V238" s="25" t="n"/>
      <c r="W238" s="6" t="n"/>
      <c r="X238" s="6" t="n"/>
      <c r="Y238" s="6" t="n"/>
    </row>
    <row r="239" ht="20" customHeight="1">
      <c r="A239" s="25" t="n"/>
      <c r="B239" s="6" t="n"/>
      <c r="C239" s="6" t="n"/>
      <c r="D239" s="18">
        <f>IF($C239="","",IFERROR(VLOOKUP($C239,'設備台帳'!$A$5:$T$204,7,FALSE),""))</f>
        <v/>
      </c>
      <c r="E239" s="18">
        <f>IF($C239="","",IFERROR(VLOOKUP($C239,'設備台帳'!$A$5:$T$204,2,FALSE),""))</f>
        <v/>
      </c>
      <c r="F239" s="18">
        <f>IF($C239="","",IFERROR(VLOOKUP($C239,'設備台帳'!$A$5:$T$204,3,FALSE),""))</f>
        <v/>
      </c>
      <c r="G239" s="18">
        <f>IF($C239="","",IFERROR(VLOOKUP($C239,'設備台帳'!$A$5:$T$204,5,FALSE),""))</f>
        <v/>
      </c>
      <c r="H239" s="6" t="n"/>
      <c r="I239" s="6" t="n"/>
      <c r="J239" s="6" t="n"/>
      <c r="K239" s="6" t="n"/>
      <c r="L239" s="6" t="n"/>
      <c r="M239" s="6" t="n"/>
      <c r="N239" s="6" t="n"/>
      <c r="O239" s="6" t="n"/>
      <c r="P239" s="6" t="n"/>
      <c r="Q239" s="6" t="n"/>
      <c r="R239" s="6" t="n"/>
      <c r="S239" s="25" t="n"/>
      <c r="T239" s="6" t="n"/>
      <c r="U239" s="6" t="n"/>
      <c r="V239" s="25" t="n"/>
      <c r="W239" s="6" t="n"/>
      <c r="X239" s="6" t="n"/>
      <c r="Y239" s="6" t="n"/>
    </row>
    <row r="240" ht="20" customHeight="1">
      <c r="A240" s="25" t="n"/>
      <c r="B240" s="6" t="n"/>
      <c r="C240" s="6" t="n"/>
      <c r="D240" s="18">
        <f>IF($C240="","",IFERROR(VLOOKUP($C240,'設備台帳'!$A$5:$T$204,7,FALSE),""))</f>
        <v/>
      </c>
      <c r="E240" s="18">
        <f>IF($C240="","",IFERROR(VLOOKUP($C240,'設備台帳'!$A$5:$T$204,2,FALSE),""))</f>
        <v/>
      </c>
      <c r="F240" s="18">
        <f>IF($C240="","",IFERROR(VLOOKUP($C240,'設備台帳'!$A$5:$T$204,3,FALSE),""))</f>
        <v/>
      </c>
      <c r="G240" s="18">
        <f>IF($C240="","",IFERROR(VLOOKUP($C240,'設備台帳'!$A$5:$T$204,5,FALSE),""))</f>
        <v/>
      </c>
      <c r="H240" s="6" t="n"/>
      <c r="I240" s="6" t="n"/>
      <c r="J240" s="6" t="n"/>
      <c r="K240" s="6" t="n"/>
      <c r="L240" s="6" t="n"/>
      <c r="M240" s="6" t="n"/>
      <c r="N240" s="6" t="n"/>
      <c r="O240" s="6" t="n"/>
      <c r="P240" s="6" t="n"/>
      <c r="Q240" s="6" t="n"/>
      <c r="R240" s="6" t="n"/>
      <c r="S240" s="25" t="n"/>
      <c r="T240" s="6" t="n"/>
      <c r="U240" s="6" t="n"/>
      <c r="V240" s="25" t="n"/>
      <c r="W240" s="6" t="n"/>
      <c r="X240" s="6" t="n"/>
      <c r="Y240" s="6" t="n"/>
    </row>
    <row r="241" ht="20" customHeight="1">
      <c r="A241" s="25" t="n"/>
      <c r="B241" s="6" t="n"/>
      <c r="C241" s="6" t="n"/>
      <c r="D241" s="18">
        <f>IF($C241="","",IFERROR(VLOOKUP($C241,'設備台帳'!$A$5:$T$204,7,FALSE),""))</f>
        <v/>
      </c>
      <c r="E241" s="18">
        <f>IF($C241="","",IFERROR(VLOOKUP($C241,'設備台帳'!$A$5:$T$204,2,FALSE),""))</f>
        <v/>
      </c>
      <c r="F241" s="18">
        <f>IF($C241="","",IFERROR(VLOOKUP($C241,'設備台帳'!$A$5:$T$204,3,FALSE),""))</f>
        <v/>
      </c>
      <c r="G241" s="18">
        <f>IF($C241="","",IFERROR(VLOOKUP($C241,'設備台帳'!$A$5:$T$204,5,FALSE),""))</f>
        <v/>
      </c>
      <c r="H241" s="6" t="n"/>
      <c r="I241" s="6" t="n"/>
      <c r="J241" s="6" t="n"/>
      <c r="K241" s="6" t="n"/>
      <c r="L241" s="6" t="n"/>
      <c r="M241" s="6" t="n"/>
      <c r="N241" s="6" t="n"/>
      <c r="O241" s="6" t="n"/>
      <c r="P241" s="6" t="n"/>
      <c r="Q241" s="6" t="n"/>
      <c r="R241" s="6" t="n"/>
      <c r="S241" s="25" t="n"/>
      <c r="T241" s="6" t="n"/>
      <c r="U241" s="6" t="n"/>
      <c r="V241" s="25" t="n"/>
      <c r="W241" s="6" t="n"/>
      <c r="X241" s="6" t="n"/>
      <c r="Y241" s="6" t="n"/>
    </row>
    <row r="242" ht="20" customHeight="1">
      <c r="A242" s="25" t="n"/>
      <c r="B242" s="6" t="n"/>
      <c r="C242" s="6" t="n"/>
      <c r="D242" s="18">
        <f>IF($C242="","",IFERROR(VLOOKUP($C242,'設備台帳'!$A$5:$T$204,7,FALSE),""))</f>
        <v/>
      </c>
      <c r="E242" s="18">
        <f>IF($C242="","",IFERROR(VLOOKUP($C242,'設備台帳'!$A$5:$T$204,2,FALSE),""))</f>
        <v/>
      </c>
      <c r="F242" s="18">
        <f>IF($C242="","",IFERROR(VLOOKUP($C242,'設備台帳'!$A$5:$T$204,3,FALSE),""))</f>
        <v/>
      </c>
      <c r="G242" s="18">
        <f>IF($C242="","",IFERROR(VLOOKUP($C242,'設備台帳'!$A$5:$T$204,5,FALSE),""))</f>
        <v/>
      </c>
      <c r="H242" s="6" t="n"/>
      <c r="I242" s="6" t="n"/>
      <c r="J242" s="6" t="n"/>
      <c r="K242" s="6" t="n"/>
      <c r="L242" s="6" t="n"/>
      <c r="M242" s="6" t="n"/>
      <c r="N242" s="6" t="n"/>
      <c r="O242" s="6" t="n"/>
      <c r="P242" s="6" t="n"/>
      <c r="Q242" s="6" t="n"/>
      <c r="R242" s="6" t="n"/>
      <c r="S242" s="25" t="n"/>
      <c r="T242" s="6" t="n"/>
      <c r="U242" s="6" t="n"/>
      <c r="V242" s="25" t="n"/>
      <c r="W242" s="6" t="n"/>
      <c r="X242" s="6" t="n"/>
      <c r="Y242" s="6" t="n"/>
    </row>
    <row r="243" ht="20" customHeight="1">
      <c r="A243" s="25" t="n"/>
      <c r="B243" s="6" t="n"/>
      <c r="C243" s="6" t="n"/>
      <c r="D243" s="18">
        <f>IF($C243="","",IFERROR(VLOOKUP($C243,'設備台帳'!$A$5:$T$204,7,FALSE),""))</f>
        <v/>
      </c>
      <c r="E243" s="18">
        <f>IF($C243="","",IFERROR(VLOOKUP($C243,'設備台帳'!$A$5:$T$204,2,FALSE),""))</f>
        <v/>
      </c>
      <c r="F243" s="18">
        <f>IF($C243="","",IFERROR(VLOOKUP($C243,'設備台帳'!$A$5:$T$204,3,FALSE),""))</f>
        <v/>
      </c>
      <c r="G243" s="18">
        <f>IF($C243="","",IFERROR(VLOOKUP($C243,'設備台帳'!$A$5:$T$204,5,FALSE),""))</f>
        <v/>
      </c>
      <c r="H243" s="6" t="n"/>
      <c r="I243" s="6" t="n"/>
      <c r="J243" s="6" t="n"/>
      <c r="K243" s="6" t="n"/>
      <c r="L243" s="6" t="n"/>
      <c r="M243" s="6" t="n"/>
      <c r="N243" s="6" t="n"/>
      <c r="O243" s="6" t="n"/>
      <c r="P243" s="6" t="n"/>
      <c r="Q243" s="6" t="n"/>
      <c r="R243" s="6" t="n"/>
      <c r="S243" s="25" t="n"/>
      <c r="T243" s="6" t="n"/>
      <c r="U243" s="6" t="n"/>
      <c r="V243" s="25" t="n"/>
      <c r="W243" s="6" t="n"/>
      <c r="X243" s="6" t="n"/>
      <c r="Y243" s="6" t="n"/>
    </row>
    <row r="244" ht="20" customHeight="1">
      <c r="A244" s="25" t="n"/>
      <c r="B244" s="6" t="n"/>
      <c r="C244" s="6" t="n"/>
      <c r="D244" s="18">
        <f>IF($C244="","",IFERROR(VLOOKUP($C244,'設備台帳'!$A$5:$T$204,7,FALSE),""))</f>
        <v/>
      </c>
      <c r="E244" s="18">
        <f>IF($C244="","",IFERROR(VLOOKUP($C244,'設備台帳'!$A$5:$T$204,2,FALSE),""))</f>
        <v/>
      </c>
      <c r="F244" s="18">
        <f>IF($C244="","",IFERROR(VLOOKUP($C244,'設備台帳'!$A$5:$T$204,3,FALSE),""))</f>
        <v/>
      </c>
      <c r="G244" s="18">
        <f>IF($C244="","",IFERROR(VLOOKUP($C244,'設備台帳'!$A$5:$T$204,5,FALSE),""))</f>
        <v/>
      </c>
      <c r="H244" s="6" t="n"/>
      <c r="I244" s="6" t="n"/>
      <c r="J244" s="6" t="n"/>
      <c r="K244" s="6" t="n"/>
      <c r="L244" s="6" t="n"/>
      <c r="M244" s="6" t="n"/>
      <c r="N244" s="6" t="n"/>
      <c r="O244" s="6" t="n"/>
      <c r="P244" s="6" t="n"/>
      <c r="Q244" s="6" t="n"/>
      <c r="R244" s="6" t="n"/>
      <c r="S244" s="25" t="n"/>
      <c r="T244" s="6" t="n"/>
      <c r="U244" s="6" t="n"/>
      <c r="V244" s="25" t="n"/>
      <c r="W244" s="6" t="n"/>
      <c r="X244" s="6" t="n"/>
      <c r="Y244" s="6" t="n"/>
    </row>
    <row r="245" ht="20" customHeight="1">
      <c r="A245" s="25" t="n"/>
      <c r="B245" s="6" t="n"/>
      <c r="C245" s="6" t="n"/>
      <c r="D245" s="18">
        <f>IF($C245="","",IFERROR(VLOOKUP($C245,'設備台帳'!$A$5:$T$204,7,FALSE),""))</f>
        <v/>
      </c>
      <c r="E245" s="18">
        <f>IF($C245="","",IFERROR(VLOOKUP($C245,'設備台帳'!$A$5:$T$204,2,FALSE),""))</f>
        <v/>
      </c>
      <c r="F245" s="18">
        <f>IF($C245="","",IFERROR(VLOOKUP($C245,'設備台帳'!$A$5:$T$204,3,FALSE),""))</f>
        <v/>
      </c>
      <c r="G245" s="18">
        <f>IF($C245="","",IFERROR(VLOOKUP($C245,'設備台帳'!$A$5:$T$204,5,FALSE),""))</f>
        <v/>
      </c>
      <c r="H245" s="6" t="n"/>
      <c r="I245" s="6" t="n"/>
      <c r="J245" s="6" t="n"/>
      <c r="K245" s="6" t="n"/>
      <c r="L245" s="6" t="n"/>
      <c r="M245" s="6" t="n"/>
      <c r="N245" s="6" t="n"/>
      <c r="O245" s="6" t="n"/>
      <c r="P245" s="6" t="n"/>
      <c r="Q245" s="6" t="n"/>
      <c r="R245" s="6" t="n"/>
      <c r="S245" s="25" t="n"/>
      <c r="T245" s="6" t="n"/>
      <c r="U245" s="6" t="n"/>
      <c r="V245" s="25" t="n"/>
      <c r="W245" s="6" t="n"/>
      <c r="X245" s="6" t="n"/>
      <c r="Y245" s="6" t="n"/>
    </row>
    <row r="246" ht="20" customHeight="1">
      <c r="A246" s="25" t="n"/>
      <c r="B246" s="6" t="n"/>
      <c r="C246" s="6" t="n"/>
      <c r="D246" s="18">
        <f>IF($C246="","",IFERROR(VLOOKUP($C246,'設備台帳'!$A$5:$T$204,7,FALSE),""))</f>
        <v/>
      </c>
      <c r="E246" s="18">
        <f>IF($C246="","",IFERROR(VLOOKUP($C246,'設備台帳'!$A$5:$T$204,2,FALSE),""))</f>
        <v/>
      </c>
      <c r="F246" s="18">
        <f>IF($C246="","",IFERROR(VLOOKUP($C246,'設備台帳'!$A$5:$T$204,3,FALSE),""))</f>
        <v/>
      </c>
      <c r="G246" s="18">
        <f>IF($C246="","",IFERROR(VLOOKUP($C246,'設備台帳'!$A$5:$T$204,5,FALSE),""))</f>
        <v/>
      </c>
      <c r="H246" s="6" t="n"/>
      <c r="I246" s="6" t="n"/>
      <c r="J246" s="6" t="n"/>
      <c r="K246" s="6" t="n"/>
      <c r="L246" s="6" t="n"/>
      <c r="M246" s="6" t="n"/>
      <c r="N246" s="6" t="n"/>
      <c r="O246" s="6" t="n"/>
      <c r="P246" s="6" t="n"/>
      <c r="Q246" s="6" t="n"/>
      <c r="R246" s="6" t="n"/>
      <c r="S246" s="25" t="n"/>
      <c r="T246" s="6" t="n"/>
      <c r="U246" s="6" t="n"/>
      <c r="V246" s="25" t="n"/>
      <c r="W246" s="6" t="n"/>
      <c r="X246" s="6" t="n"/>
      <c r="Y246" s="6" t="n"/>
    </row>
    <row r="247" ht="20" customHeight="1">
      <c r="A247" s="25" t="n"/>
      <c r="B247" s="6" t="n"/>
      <c r="C247" s="6" t="n"/>
      <c r="D247" s="18">
        <f>IF($C247="","",IFERROR(VLOOKUP($C247,'設備台帳'!$A$5:$T$204,7,FALSE),""))</f>
        <v/>
      </c>
      <c r="E247" s="18">
        <f>IF($C247="","",IFERROR(VLOOKUP($C247,'設備台帳'!$A$5:$T$204,2,FALSE),""))</f>
        <v/>
      </c>
      <c r="F247" s="18">
        <f>IF($C247="","",IFERROR(VLOOKUP($C247,'設備台帳'!$A$5:$T$204,3,FALSE),""))</f>
        <v/>
      </c>
      <c r="G247" s="18">
        <f>IF($C247="","",IFERROR(VLOOKUP($C247,'設備台帳'!$A$5:$T$204,5,FALSE),""))</f>
        <v/>
      </c>
      <c r="H247" s="6" t="n"/>
      <c r="I247" s="6" t="n"/>
      <c r="J247" s="6" t="n"/>
      <c r="K247" s="6" t="n"/>
      <c r="L247" s="6" t="n"/>
      <c r="M247" s="6" t="n"/>
      <c r="N247" s="6" t="n"/>
      <c r="O247" s="6" t="n"/>
      <c r="P247" s="6" t="n"/>
      <c r="Q247" s="6" t="n"/>
      <c r="R247" s="6" t="n"/>
      <c r="S247" s="25" t="n"/>
      <c r="T247" s="6" t="n"/>
      <c r="U247" s="6" t="n"/>
      <c r="V247" s="25" t="n"/>
      <c r="W247" s="6" t="n"/>
      <c r="X247" s="6" t="n"/>
      <c r="Y247" s="6" t="n"/>
    </row>
    <row r="248" ht="20" customHeight="1">
      <c r="A248" s="25" t="n"/>
      <c r="B248" s="6" t="n"/>
      <c r="C248" s="6" t="n"/>
      <c r="D248" s="18">
        <f>IF($C248="","",IFERROR(VLOOKUP($C248,'設備台帳'!$A$5:$T$204,7,FALSE),""))</f>
        <v/>
      </c>
      <c r="E248" s="18">
        <f>IF($C248="","",IFERROR(VLOOKUP($C248,'設備台帳'!$A$5:$T$204,2,FALSE),""))</f>
        <v/>
      </c>
      <c r="F248" s="18">
        <f>IF($C248="","",IFERROR(VLOOKUP($C248,'設備台帳'!$A$5:$T$204,3,FALSE),""))</f>
        <v/>
      </c>
      <c r="G248" s="18">
        <f>IF($C248="","",IFERROR(VLOOKUP($C248,'設備台帳'!$A$5:$T$204,5,FALSE),""))</f>
        <v/>
      </c>
      <c r="H248" s="6" t="n"/>
      <c r="I248" s="6" t="n"/>
      <c r="J248" s="6" t="n"/>
      <c r="K248" s="6" t="n"/>
      <c r="L248" s="6" t="n"/>
      <c r="M248" s="6" t="n"/>
      <c r="N248" s="6" t="n"/>
      <c r="O248" s="6" t="n"/>
      <c r="P248" s="6" t="n"/>
      <c r="Q248" s="6" t="n"/>
      <c r="R248" s="6" t="n"/>
      <c r="S248" s="25" t="n"/>
      <c r="T248" s="6" t="n"/>
      <c r="U248" s="6" t="n"/>
      <c r="V248" s="25" t="n"/>
      <c r="W248" s="6" t="n"/>
      <c r="X248" s="6" t="n"/>
      <c r="Y248" s="6" t="n"/>
    </row>
    <row r="249" ht="20" customHeight="1">
      <c r="A249" s="25" t="n"/>
      <c r="B249" s="6" t="n"/>
      <c r="C249" s="6" t="n"/>
      <c r="D249" s="18">
        <f>IF($C249="","",IFERROR(VLOOKUP($C249,'設備台帳'!$A$5:$T$204,7,FALSE),""))</f>
        <v/>
      </c>
      <c r="E249" s="18">
        <f>IF($C249="","",IFERROR(VLOOKUP($C249,'設備台帳'!$A$5:$T$204,2,FALSE),""))</f>
        <v/>
      </c>
      <c r="F249" s="18">
        <f>IF($C249="","",IFERROR(VLOOKUP($C249,'設備台帳'!$A$5:$T$204,3,FALSE),""))</f>
        <v/>
      </c>
      <c r="G249" s="18">
        <f>IF($C249="","",IFERROR(VLOOKUP($C249,'設備台帳'!$A$5:$T$204,5,FALSE),""))</f>
        <v/>
      </c>
      <c r="H249" s="6" t="n"/>
      <c r="I249" s="6" t="n"/>
      <c r="J249" s="6" t="n"/>
      <c r="K249" s="6" t="n"/>
      <c r="L249" s="6" t="n"/>
      <c r="M249" s="6" t="n"/>
      <c r="N249" s="6" t="n"/>
      <c r="O249" s="6" t="n"/>
      <c r="P249" s="6" t="n"/>
      <c r="Q249" s="6" t="n"/>
      <c r="R249" s="6" t="n"/>
      <c r="S249" s="25" t="n"/>
      <c r="T249" s="6" t="n"/>
      <c r="U249" s="6" t="n"/>
      <c r="V249" s="25" t="n"/>
      <c r="W249" s="6" t="n"/>
      <c r="X249" s="6" t="n"/>
      <c r="Y249" s="6" t="n"/>
    </row>
    <row r="250" ht="20" customHeight="1">
      <c r="A250" s="25" t="n"/>
      <c r="B250" s="6" t="n"/>
      <c r="C250" s="6" t="n"/>
      <c r="D250" s="18">
        <f>IF($C250="","",IFERROR(VLOOKUP($C250,'設備台帳'!$A$5:$T$204,7,FALSE),""))</f>
        <v/>
      </c>
      <c r="E250" s="18">
        <f>IF($C250="","",IFERROR(VLOOKUP($C250,'設備台帳'!$A$5:$T$204,2,FALSE),""))</f>
        <v/>
      </c>
      <c r="F250" s="18">
        <f>IF($C250="","",IFERROR(VLOOKUP($C250,'設備台帳'!$A$5:$T$204,3,FALSE),""))</f>
        <v/>
      </c>
      <c r="G250" s="18">
        <f>IF($C250="","",IFERROR(VLOOKUP($C250,'設備台帳'!$A$5:$T$204,5,FALSE),""))</f>
        <v/>
      </c>
      <c r="H250" s="6" t="n"/>
      <c r="I250" s="6" t="n"/>
      <c r="J250" s="6" t="n"/>
      <c r="K250" s="6" t="n"/>
      <c r="L250" s="6" t="n"/>
      <c r="M250" s="6" t="n"/>
      <c r="N250" s="6" t="n"/>
      <c r="O250" s="6" t="n"/>
      <c r="P250" s="6" t="n"/>
      <c r="Q250" s="6" t="n"/>
      <c r="R250" s="6" t="n"/>
      <c r="S250" s="25" t="n"/>
      <c r="T250" s="6" t="n"/>
      <c r="U250" s="6" t="n"/>
      <c r="V250" s="25" t="n"/>
      <c r="W250" s="6" t="n"/>
      <c r="X250" s="6" t="n"/>
      <c r="Y250" s="6" t="n"/>
    </row>
    <row r="251" ht="20" customHeight="1">
      <c r="A251" s="25" t="n"/>
      <c r="B251" s="6" t="n"/>
      <c r="C251" s="6" t="n"/>
      <c r="D251" s="18">
        <f>IF($C251="","",IFERROR(VLOOKUP($C251,'設備台帳'!$A$5:$T$204,7,FALSE),""))</f>
        <v/>
      </c>
      <c r="E251" s="18">
        <f>IF($C251="","",IFERROR(VLOOKUP($C251,'設備台帳'!$A$5:$T$204,2,FALSE),""))</f>
        <v/>
      </c>
      <c r="F251" s="18">
        <f>IF($C251="","",IFERROR(VLOOKUP($C251,'設備台帳'!$A$5:$T$204,3,FALSE),""))</f>
        <v/>
      </c>
      <c r="G251" s="18">
        <f>IF($C251="","",IFERROR(VLOOKUP($C251,'設備台帳'!$A$5:$T$204,5,FALSE),""))</f>
        <v/>
      </c>
      <c r="H251" s="6" t="n"/>
      <c r="I251" s="6" t="n"/>
      <c r="J251" s="6" t="n"/>
      <c r="K251" s="6" t="n"/>
      <c r="L251" s="6" t="n"/>
      <c r="M251" s="6" t="n"/>
      <c r="N251" s="6" t="n"/>
      <c r="O251" s="6" t="n"/>
      <c r="P251" s="6" t="n"/>
      <c r="Q251" s="6" t="n"/>
      <c r="R251" s="6" t="n"/>
      <c r="S251" s="25" t="n"/>
      <c r="T251" s="6" t="n"/>
      <c r="U251" s="6" t="n"/>
      <c r="V251" s="25" t="n"/>
      <c r="W251" s="6" t="n"/>
      <c r="X251" s="6" t="n"/>
      <c r="Y251" s="6" t="n"/>
    </row>
    <row r="252" ht="20" customHeight="1">
      <c r="A252" s="25" t="n"/>
      <c r="B252" s="6" t="n"/>
      <c r="C252" s="6" t="n"/>
      <c r="D252" s="18">
        <f>IF($C252="","",IFERROR(VLOOKUP($C252,'設備台帳'!$A$5:$T$204,7,FALSE),""))</f>
        <v/>
      </c>
      <c r="E252" s="18">
        <f>IF($C252="","",IFERROR(VLOOKUP($C252,'設備台帳'!$A$5:$T$204,2,FALSE),""))</f>
        <v/>
      </c>
      <c r="F252" s="18">
        <f>IF($C252="","",IFERROR(VLOOKUP($C252,'設備台帳'!$A$5:$T$204,3,FALSE),""))</f>
        <v/>
      </c>
      <c r="G252" s="18">
        <f>IF($C252="","",IFERROR(VLOOKUP($C252,'設備台帳'!$A$5:$T$204,5,FALSE),""))</f>
        <v/>
      </c>
      <c r="H252" s="6" t="n"/>
      <c r="I252" s="6" t="n"/>
      <c r="J252" s="6" t="n"/>
      <c r="K252" s="6" t="n"/>
      <c r="L252" s="6" t="n"/>
      <c r="M252" s="6" t="n"/>
      <c r="N252" s="6" t="n"/>
      <c r="O252" s="6" t="n"/>
      <c r="P252" s="6" t="n"/>
      <c r="Q252" s="6" t="n"/>
      <c r="R252" s="6" t="n"/>
      <c r="S252" s="25" t="n"/>
      <c r="T252" s="6" t="n"/>
      <c r="U252" s="6" t="n"/>
      <c r="V252" s="25" t="n"/>
      <c r="W252" s="6" t="n"/>
      <c r="X252" s="6" t="n"/>
      <c r="Y252" s="6" t="n"/>
    </row>
    <row r="253" ht="20" customHeight="1">
      <c r="A253" s="25" t="n"/>
      <c r="B253" s="6" t="n"/>
      <c r="C253" s="6" t="n"/>
      <c r="D253" s="18">
        <f>IF($C253="","",IFERROR(VLOOKUP($C253,'設備台帳'!$A$5:$T$204,7,FALSE),""))</f>
        <v/>
      </c>
      <c r="E253" s="18">
        <f>IF($C253="","",IFERROR(VLOOKUP($C253,'設備台帳'!$A$5:$T$204,2,FALSE),""))</f>
        <v/>
      </c>
      <c r="F253" s="18">
        <f>IF($C253="","",IFERROR(VLOOKUP($C253,'設備台帳'!$A$5:$T$204,3,FALSE),""))</f>
        <v/>
      </c>
      <c r="G253" s="18">
        <f>IF($C253="","",IFERROR(VLOOKUP($C253,'設備台帳'!$A$5:$T$204,5,FALSE),""))</f>
        <v/>
      </c>
      <c r="H253" s="6" t="n"/>
      <c r="I253" s="6" t="n"/>
      <c r="J253" s="6" t="n"/>
      <c r="K253" s="6" t="n"/>
      <c r="L253" s="6" t="n"/>
      <c r="M253" s="6" t="n"/>
      <c r="N253" s="6" t="n"/>
      <c r="O253" s="6" t="n"/>
      <c r="P253" s="6" t="n"/>
      <c r="Q253" s="6" t="n"/>
      <c r="R253" s="6" t="n"/>
      <c r="S253" s="25" t="n"/>
      <c r="T253" s="6" t="n"/>
      <c r="U253" s="6" t="n"/>
      <c r="V253" s="25" t="n"/>
      <c r="W253" s="6" t="n"/>
      <c r="X253" s="6" t="n"/>
      <c r="Y253" s="6" t="n"/>
    </row>
    <row r="254" ht="20" customHeight="1">
      <c r="A254" s="25" t="n"/>
      <c r="B254" s="6" t="n"/>
      <c r="C254" s="6" t="n"/>
      <c r="D254" s="18">
        <f>IF($C254="","",IFERROR(VLOOKUP($C254,'設備台帳'!$A$5:$T$204,7,FALSE),""))</f>
        <v/>
      </c>
      <c r="E254" s="18">
        <f>IF($C254="","",IFERROR(VLOOKUP($C254,'設備台帳'!$A$5:$T$204,2,FALSE),""))</f>
        <v/>
      </c>
      <c r="F254" s="18">
        <f>IF($C254="","",IFERROR(VLOOKUP($C254,'設備台帳'!$A$5:$T$204,3,FALSE),""))</f>
        <v/>
      </c>
      <c r="G254" s="18">
        <f>IF($C254="","",IFERROR(VLOOKUP($C254,'設備台帳'!$A$5:$T$204,5,FALSE),""))</f>
        <v/>
      </c>
      <c r="H254" s="6" t="n"/>
      <c r="I254" s="6" t="n"/>
      <c r="J254" s="6" t="n"/>
      <c r="K254" s="6" t="n"/>
      <c r="L254" s="6" t="n"/>
      <c r="M254" s="6" t="n"/>
      <c r="N254" s="6" t="n"/>
      <c r="O254" s="6" t="n"/>
      <c r="P254" s="6" t="n"/>
      <c r="Q254" s="6" t="n"/>
      <c r="R254" s="6" t="n"/>
      <c r="S254" s="25" t="n"/>
      <c r="T254" s="6" t="n"/>
      <c r="U254" s="6" t="n"/>
      <c r="V254" s="25" t="n"/>
      <c r="W254" s="6" t="n"/>
      <c r="X254" s="6" t="n"/>
      <c r="Y254" s="6" t="n"/>
    </row>
    <row r="255" ht="20" customHeight="1">
      <c r="A255" s="25" t="n"/>
      <c r="B255" s="6" t="n"/>
      <c r="C255" s="6" t="n"/>
      <c r="D255" s="18">
        <f>IF($C255="","",IFERROR(VLOOKUP($C255,'設備台帳'!$A$5:$T$204,7,FALSE),""))</f>
        <v/>
      </c>
      <c r="E255" s="18">
        <f>IF($C255="","",IFERROR(VLOOKUP($C255,'設備台帳'!$A$5:$T$204,2,FALSE),""))</f>
        <v/>
      </c>
      <c r="F255" s="18">
        <f>IF($C255="","",IFERROR(VLOOKUP($C255,'設備台帳'!$A$5:$T$204,3,FALSE),""))</f>
        <v/>
      </c>
      <c r="G255" s="18">
        <f>IF($C255="","",IFERROR(VLOOKUP($C255,'設備台帳'!$A$5:$T$204,5,FALSE),""))</f>
        <v/>
      </c>
      <c r="H255" s="6" t="n"/>
      <c r="I255" s="6" t="n"/>
      <c r="J255" s="6" t="n"/>
      <c r="K255" s="6" t="n"/>
      <c r="L255" s="6" t="n"/>
      <c r="M255" s="6" t="n"/>
      <c r="N255" s="6" t="n"/>
      <c r="O255" s="6" t="n"/>
      <c r="P255" s="6" t="n"/>
      <c r="Q255" s="6" t="n"/>
      <c r="R255" s="6" t="n"/>
      <c r="S255" s="25" t="n"/>
      <c r="T255" s="6" t="n"/>
      <c r="U255" s="6" t="n"/>
      <c r="V255" s="25" t="n"/>
      <c r="W255" s="6" t="n"/>
      <c r="X255" s="6" t="n"/>
      <c r="Y255" s="6" t="n"/>
    </row>
    <row r="256" ht="20" customHeight="1">
      <c r="A256" s="25" t="n"/>
      <c r="B256" s="6" t="n"/>
      <c r="C256" s="6" t="n"/>
      <c r="D256" s="18">
        <f>IF($C256="","",IFERROR(VLOOKUP($C256,'設備台帳'!$A$5:$T$204,7,FALSE),""))</f>
        <v/>
      </c>
      <c r="E256" s="18">
        <f>IF($C256="","",IFERROR(VLOOKUP($C256,'設備台帳'!$A$5:$T$204,2,FALSE),""))</f>
        <v/>
      </c>
      <c r="F256" s="18">
        <f>IF($C256="","",IFERROR(VLOOKUP($C256,'設備台帳'!$A$5:$T$204,3,FALSE),""))</f>
        <v/>
      </c>
      <c r="G256" s="18">
        <f>IF($C256="","",IFERROR(VLOOKUP($C256,'設備台帳'!$A$5:$T$204,5,FALSE),""))</f>
        <v/>
      </c>
      <c r="H256" s="6" t="n"/>
      <c r="I256" s="6" t="n"/>
      <c r="J256" s="6" t="n"/>
      <c r="K256" s="6" t="n"/>
      <c r="L256" s="6" t="n"/>
      <c r="M256" s="6" t="n"/>
      <c r="N256" s="6" t="n"/>
      <c r="O256" s="6" t="n"/>
      <c r="P256" s="6" t="n"/>
      <c r="Q256" s="6" t="n"/>
      <c r="R256" s="6" t="n"/>
      <c r="S256" s="25" t="n"/>
      <c r="T256" s="6" t="n"/>
      <c r="U256" s="6" t="n"/>
      <c r="V256" s="25" t="n"/>
      <c r="W256" s="6" t="n"/>
      <c r="X256" s="6" t="n"/>
      <c r="Y256" s="6" t="n"/>
    </row>
    <row r="257" ht="20" customHeight="1">
      <c r="A257" s="25" t="n"/>
      <c r="B257" s="6" t="n"/>
      <c r="C257" s="6" t="n"/>
      <c r="D257" s="18">
        <f>IF($C257="","",IFERROR(VLOOKUP($C257,'設備台帳'!$A$5:$T$204,7,FALSE),""))</f>
        <v/>
      </c>
      <c r="E257" s="18">
        <f>IF($C257="","",IFERROR(VLOOKUP($C257,'設備台帳'!$A$5:$T$204,2,FALSE),""))</f>
        <v/>
      </c>
      <c r="F257" s="18">
        <f>IF($C257="","",IFERROR(VLOOKUP($C257,'設備台帳'!$A$5:$T$204,3,FALSE),""))</f>
        <v/>
      </c>
      <c r="G257" s="18">
        <f>IF($C257="","",IFERROR(VLOOKUP($C257,'設備台帳'!$A$5:$T$204,5,FALSE),""))</f>
        <v/>
      </c>
      <c r="H257" s="6" t="n"/>
      <c r="I257" s="6" t="n"/>
      <c r="J257" s="6" t="n"/>
      <c r="K257" s="6" t="n"/>
      <c r="L257" s="6" t="n"/>
      <c r="M257" s="6" t="n"/>
      <c r="N257" s="6" t="n"/>
      <c r="O257" s="6" t="n"/>
      <c r="P257" s="6" t="n"/>
      <c r="Q257" s="6" t="n"/>
      <c r="R257" s="6" t="n"/>
      <c r="S257" s="25" t="n"/>
      <c r="T257" s="6" t="n"/>
      <c r="U257" s="6" t="n"/>
      <c r="V257" s="25" t="n"/>
      <c r="W257" s="6" t="n"/>
      <c r="X257" s="6" t="n"/>
      <c r="Y257" s="6" t="n"/>
    </row>
    <row r="258" ht="20" customHeight="1">
      <c r="A258" s="25" t="n"/>
      <c r="B258" s="6" t="n"/>
      <c r="C258" s="6" t="n"/>
      <c r="D258" s="18">
        <f>IF($C258="","",IFERROR(VLOOKUP($C258,'設備台帳'!$A$5:$T$204,7,FALSE),""))</f>
        <v/>
      </c>
      <c r="E258" s="18">
        <f>IF($C258="","",IFERROR(VLOOKUP($C258,'設備台帳'!$A$5:$T$204,2,FALSE),""))</f>
        <v/>
      </c>
      <c r="F258" s="18">
        <f>IF($C258="","",IFERROR(VLOOKUP($C258,'設備台帳'!$A$5:$T$204,3,FALSE),""))</f>
        <v/>
      </c>
      <c r="G258" s="18">
        <f>IF($C258="","",IFERROR(VLOOKUP($C258,'設備台帳'!$A$5:$T$204,5,FALSE),""))</f>
        <v/>
      </c>
      <c r="H258" s="6" t="n"/>
      <c r="I258" s="6" t="n"/>
      <c r="J258" s="6" t="n"/>
      <c r="K258" s="6" t="n"/>
      <c r="L258" s="6" t="n"/>
      <c r="M258" s="6" t="n"/>
      <c r="N258" s="6" t="n"/>
      <c r="O258" s="6" t="n"/>
      <c r="P258" s="6" t="n"/>
      <c r="Q258" s="6" t="n"/>
      <c r="R258" s="6" t="n"/>
      <c r="S258" s="25" t="n"/>
      <c r="T258" s="6" t="n"/>
      <c r="U258" s="6" t="n"/>
      <c r="V258" s="25" t="n"/>
      <c r="W258" s="6" t="n"/>
      <c r="X258" s="6" t="n"/>
      <c r="Y258" s="6" t="n"/>
    </row>
    <row r="259" ht="20" customHeight="1">
      <c r="A259" s="25" t="n"/>
      <c r="B259" s="6" t="n"/>
      <c r="C259" s="6" t="n"/>
      <c r="D259" s="18">
        <f>IF($C259="","",IFERROR(VLOOKUP($C259,'設備台帳'!$A$5:$T$204,7,FALSE),""))</f>
        <v/>
      </c>
      <c r="E259" s="18">
        <f>IF($C259="","",IFERROR(VLOOKUP($C259,'設備台帳'!$A$5:$T$204,2,FALSE),""))</f>
        <v/>
      </c>
      <c r="F259" s="18">
        <f>IF($C259="","",IFERROR(VLOOKUP($C259,'設備台帳'!$A$5:$T$204,3,FALSE),""))</f>
        <v/>
      </c>
      <c r="G259" s="18">
        <f>IF($C259="","",IFERROR(VLOOKUP($C259,'設備台帳'!$A$5:$T$204,5,FALSE),""))</f>
        <v/>
      </c>
      <c r="H259" s="6" t="n"/>
      <c r="I259" s="6" t="n"/>
      <c r="J259" s="6" t="n"/>
      <c r="K259" s="6" t="n"/>
      <c r="L259" s="6" t="n"/>
      <c r="M259" s="6" t="n"/>
      <c r="N259" s="6" t="n"/>
      <c r="O259" s="6" t="n"/>
      <c r="P259" s="6" t="n"/>
      <c r="Q259" s="6" t="n"/>
      <c r="R259" s="6" t="n"/>
      <c r="S259" s="25" t="n"/>
      <c r="T259" s="6" t="n"/>
      <c r="U259" s="6" t="n"/>
      <c r="V259" s="25" t="n"/>
      <c r="W259" s="6" t="n"/>
      <c r="X259" s="6" t="n"/>
      <c r="Y259" s="6" t="n"/>
    </row>
    <row r="260" ht="20" customHeight="1">
      <c r="A260" s="25" t="n"/>
      <c r="B260" s="6" t="n"/>
      <c r="C260" s="6" t="n"/>
      <c r="D260" s="18">
        <f>IF($C260="","",IFERROR(VLOOKUP($C260,'設備台帳'!$A$5:$T$204,7,FALSE),""))</f>
        <v/>
      </c>
      <c r="E260" s="18">
        <f>IF($C260="","",IFERROR(VLOOKUP($C260,'設備台帳'!$A$5:$T$204,2,FALSE),""))</f>
        <v/>
      </c>
      <c r="F260" s="18">
        <f>IF($C260="","",IFERROR(VLOOKUP($C260,'設備台帳'!$A$5:$T$204,3,FALSE),""))</f>
        <v/>
      </c>
      <c r="G260" s="18">
        <f>IF($C260="","",IFERROR(VLOOKUP($C260,'設備台帳'!$A$5:$T$204,5,FALSE),""))</f>
        <v/>
      </c>
      <c r="H260" s="6" t="n"/>
      <c r="I260" s="6" t="n"/>
      <c r="J260" s="6" t="n"/>
      <c r="K260" s="6" t="n"/>
      <c r="L260" s="6" t="n"/>
      <c r="M260" s="6" t="n"/>
      <c r="N260" s="6" t="n"/>
      <c r="O260" s="6" t="n"/>
      <c r="P260" s="6" t="n"/>
      <c r="Q260" s="6" t="n"/>
      <c r="R260" s="6" t="n"/>
      <c r="S260" s="25" t="n"/>
      <c r="T260" s="6" t="n"/>
      <c r="U260" s="6" t="n"/>
      <c r="V260" s="25" t="n"/>
      <c r="W260" s="6" t="n"/>
      <c r="X260" s="6" t="n"/>
      <c r="Y260" s="6" t="n"/>
    </row>
    <row r="261" ht="20" customHeight="1">
      <c r="A261" s="25" t="n"/>
      <c r="B261" s="6" t="n"/>
      <c r="C261" s="6" t="n"/>
      <c r="D261" s="18">
        <f>IF($C261="","",IFERROR(VLOOKUP($C261,'設備台帳'!$A$5:$T$204,7,FALSE),""))</f>
        <v/>
      </c>
      <c r="E261" s="18">
        <f>IF($C261="","",IFERROR(VLOOKUP($C261,'設備台帳'!$A$5:$T$204,2,FALSE),""))</f>
        <v/>
      </c>
      <c r="F261" s="18">
        <f>IF($C261="","",IFERROR(VLOOKUP($C261,'設備台帳'!$A$5:$T$204,3,FALSE),""))</f>
        <v/>
      </c>
      <c r="G261" s="18">
        <f>IF($C261="","",IFERROR(VLOOKUP($C261,'設備台帳'!$A$5:$T$204,5,FALSE),""))</f>
        <v/>
      </c>
      <c r="H261" s="6" t="n"/>
      <c r="I261" s="6" t="n"/>
      <c r="J261" s="6" t="n"/>
      <c r="K261" s="6" t="n"/>
      <c r="L261" s="6" t="n"/>
      <c r="M261" s="6" t="n"/>
      <c r="N261" s="6" t="n"/>
      <c r="O261" s="6" t="n"/>
      <c r="P261" s="6" t="n"/>
      <c r="Q261" s="6" t="n"/>
      <c r="R261" s="6" t="n"/>
      <c r="S261" s="25" t="n"/>
      <c r="T261" s="6" t="n"/>
      <c r="U261" s="6" t="n"/>
      <c r="V261" s="25" t="n"/>
      <c r="W261" s="6" t="n"/>
      <c r="X261" s="6" t="n"/>
      <c r="Y261" s="6" t="n"/>
    </row>
    <row r="262" ht="20" customHeight="1">
      <c r="A262" s="25" t="n"/>
      <c r="B262" s="6" t="n"/>
      <c r="C262" s="6" t="n"/>
      <c r="D262" s="18">
        <f>IF($C262="","",IFERROR(VLOOKUP($C262,'設備台帳'!$A$5:$T$204,7,FALSE),""))</f>
        <v/>
      </c>
      <c r="E262" s="18">
        <f>IF($C262="","",IFERROR(VLOOKUP($C262,'設備台帳'!$A$5:$T$204,2,FALSE),""))</f>
        <v/>
      </c>
      <c r="F262" s="18">
        <f>IF($C262="","",IFERROR(VLOOKUP($C262,'設備台帳'!$A$5:$T$204,3,FALSE),""))</f>
        <v/>
      </c>
      <c r="G262" s="18">
        <f>IF($C262="","",IFERROR(VLOOKUP($C262,'設備台帳'!$A$5:$T$204,5,FALSE),""))</f>
        <v/>
      </c>
      <c r="H262" s="6" t="n"/>
      <c r="I262" s="6" t="n"/>
      <c r="J262" s="6" t="n"/>
      <c r="K262" s="6" t="n"/>
      <c r="L262" s="6" t="n"/>
      <c r="M262" s="6" t="n"/>
      <c r="N262" s="6" t="n"/>
      <c r="O262" s="6" t="n"/>
      <c r="P262" s="6" t="n"/>
      <c r="Q262" s="6" t="n"/>
      <c r="R262" s="6" t="n"/>
      <c r="S262" s="25" t="n"/>
      <c r="T262" s="6" t="n"/>
      <c r="U262" s="6" t="n"/>
      <c r="V262" s="25" t="n"/>
      <c r="W262" s="6" t="n"/>
      <c r="X262" s="6" t="n"/>
      <c r="Y262" s="6" t="n"/>
    </row>
    <row r="263" ht="20" customHeight="1">
      <c r="A263" s="25" t="n"/>
      <c r="B263" s="6" t="n"/>
      <c r="C263" s="6" t="n"/>
      <c r="D263" s="18">
        <f>IF($C263="","",IFERROR(VLOOKUP($C263,'設備台帳'!$A$5:$T$204,7,FALSE),""))</f>
        <v/>
      </c>
      <c r="E263" s="18">
        <f>IF($C263="","",IFERROR(VLOOKUP($C263,'設備台帳'!$A$5:$T$204,2,FALSE),""))</f>
        <v/>
      </c>
      <c r="F263" s="18">
        <f>IF($C263="","",IFERROR(VLOOKUP($C263,'設備台帳'!$A$5:$T$204,3,FALSE),""))</f>
        <v/>
      </c>
      <c r="G263" s="18">
        <f>IF($C263="","",IFERROR(VLOOKUP($C263,'設備台帳'!$A$5:$T$204,5,FALSE),""))</f>
        <v/>
      </c>
      <c r="H263" s="6" t="n"/>
      <c r="I263" s="6" t="n"/>
      <c r="J263" s="6" t="n"/>
      <c r="K263" s="6" t="n"/>
      <c r="L263" s="6" t="n"/>
      <c r="M263" s="6" t="n"/>
      <c r="N263" s="6" t="n"/>
      <c r="O263" s="6" t="n"/>
      <c r="P263" s="6" t="n"/>
      <c r="Q263" s="6" t="n"/>
      <c r="R263" s="6" t="n"/>
      <c r="S263" s="25" t="n"/>
      <c r="T263" s="6" t="n"/>
      <c r="U263" s="6" t="n"/>
      <c r="V263" s="25" t="n"/>
      <c r="W263" s="6" t="n"/>
      <c r="X263" s="6" t="n"/>
      <c r="Y263" s="6" t="n"/>
    </row>
    <row r="264" ht="20" customHeight="1">
      <c r="A264" s="25" t="n"/>
      <c r="B264" s="6" t="n"/>
      <c r="C264" s="6" t="n"/>
      <c r="D264" s="18">
        <f>IF($C264="","",IFERROR(VLOOKUP($C264,'設備台帳'!$A$5:$T$204,7,FALSE),""))</f>
        <v/>
      </c>
      <c r="E264" s="18">
        <f>IF($C264="","",IFERROR(VLOOKUP($C264,'設備台帳'!$A$5:$T$204,2,FALSE),""))</f>
        <v/>
      </c>
      <c r="F264" s="18">
        <f>IF($C264="","",IFERROR(VLOOKUP($C264,'設備台帳'!$A$5:$T$204,3,FALSE),""))</f>
        <v/>
      </c>
      <c r="G264" s="18">
        <f>IF($C264="","",IFERROR(VLOOKUP($C264,'設備台帳'!$A$5:$T$204,5,FALSE),""))</f>
        <v/>
      </c>
      <c r="H264" s="6" t="n"/>
      <c r="I264" s="6" t="n"/>
      <c r="J264" s="6" t="n"/>
      <c r="K264" s="6" t="n"/>
      <c r="L264" s="6" t="n"/>
      <c r="M264" s="6" t="n"/>
      <c r="N264" s="6" t="n"/>
      <c r="O264" s="6" t="n"/>
      <c r="P264" s="6" t="n"/>
      <c r="Q264" s="6" t="n"/>
      <c r="R264" s="6" t="n"/>
      <c r="S264" s="25" t="n"/>
      <c r="T264" s="6" t="n"/>
      <c r="U264" s="6" t="n"/>
      <c r="V264" s="25" t="n"/>
      <c r="W264" s="6" t="n"/>
      <c r="X264" s="6" t="n"/>
      <c r="Y264" s="6" t="n"/>
    </row>
    <row r="265" ht="20" customHeight="1">
      <c r="A265" s="25" t="n"/>
      <c r="B265" s="6" t="n"/>
      <c r="C265" s="6" t="n"/>
      <c r="D265" s="18">
        <f>IF($C265="","",IFERROR(VLOOKUP($C265,'設備台帳'!$A$5:$T$204,7,FALSE),""))</f>
        <v/>
      </c>
      <c r="E265" s="18">
        <f>IF($C265="","",IFERROR(VLOOKUP($C265,'設備台帳'!$A$5:$T$204,2,FALSE),""))</f>
        <v/>
      </c>
      <c r="F265" s="18">
        <f>IF($C265="","",IFERROR(VLOOKUP($C265,'設備台帳'!$A$5:$T$204,3,FALSE),""))</f>
        <v/>
      </c>
      <c r="G265" s="18">
        <f>IF($C265="","",IFERROR(VLOOKUP($C265,'設備台帳'!$A$5:$T$204,5,FALSE),""))</f>
        <v/>
      </c>
      <c r="H265" s="6" t="n"/>
      <c r="I265" s="6" t="n"/>
      <c r="J265" s="6" t="n"/>
      <c r="K265" s="6" t="n"/>
      <c r="L265" s="6" t="n"/>
      <c r="M265" s="6" t="n"/>
      <c r="N265" s="6" t="n"/>
      <c r="O265" s="6" t="n"/>
      <c r="P265" s="6" t="n"/>
      <c r="Q265" s="6" t="n"/>
      <c r="R265" s="6" t="n"/>
      <c r="S265" s="25" t="n"/>
      <c r="T265" s="6" t="n"/>
      <c r="U265" s="6" t="n"/>
      <c r="V265" s="25" t="n"/>
      <c r="W265" s="6" t="n"/>
      <c r="X265" s="6" t="n"/>
      <c r="Y265" s="6" t="n"/>
    </row>
    <row r="266" ht="20" customHeight="1">
      <c r="A266" s="25" t="n"/>
      <c r="B266" s="6" t="n"/>
      <c r="C266" s="6" t="n"/>
      <c r="D266" s="18">
        <f>IF($C266="","",IFERROR(VLOOKUP($C266,'設備台帳'!$A$5:$T$204,7,FALSE),""))</f>
        <v/>
      </c>
      <c r="E266" s="18">
        <f>IF($C266="","",IFERROR(VLOOKUP($C266,'設備台帳'!$A$5:$T$204,2,FALSE),""))</f>
        <v/>
      </c>
      <c r="F266" s="18">
        <f>IF($C266="","",IFERROR(VLOOKUP($C266,'設備台帳'!$A$5:$T$204,3,FALSE),""))</f>
        <v/>
      </c>
      <c r="G266" s="18">
        <f>IF($C266="","",IFERROR(VLOOKUP($C266,'設備台帳'!$A$5:$T$204,5,FALSE),""))</f>
        <v/>
      </c>
      <c r="H266" s="6" t="n"/>
      <c r="I266" s="6" t="n"/>
      <c r="J266" s="6" t="n"/>
      <c r="K266" s="6" t="n"/>
      <c r="L266" s="6" t="n"/>
      <c r="M266" s="6" t="n"/>
      <c r="N266" s="6" t="n"/>
      <c r="O266" s="6" t="n"/>
      <c r="P266" s="6" t="n"/>
      <c r="Q266" s="6" t="n"/>
      <c r="R266" s="6" t="n"/>
      <c r="S266" s="25" t="n"/>
      <c r="T266" s="6" t="n"/>
      <c r="U266" s="6" t="n"/>
      <c r="V266" s="25" t="n"/>
      <c r="W266" s="6" t="n"/>
      <c r="X266" s="6" t="n"/>
      <c r="Y266" s="6" t="n"/>
    </row>
    <row r="267" ht="20" customHeight="1">
      <c r="A267" s="25" t="n"/>
      <c r="B267" s="6" t="n"/>
      <c r="C267" s="6" t="n"/>
      <c r="D267" s="18">
        <f>IF($C267="","",IFERROR(VLOOKUP($C267,'設備台帳'!$A$5:$T$204,7,FALSE),""))</f>
        <v/>
      </c>
      <c r="E267" s="18">
        <f>IF($C267="","",IFERROR(VLOOKUP($C267,'設備台帳'!$A$5:$T$204,2,FALSE),""))</f>
        <v/>
      </c>
      <c r="F267" s="18">
        <f>IF($C267="","",IFERROR(VLOOKUP($C267,'設備台帳'!$A$5:$T$204,3,FALSE),""))</f>
        <v/>
      </c>
      <c r="G267" s="18">
        <f>IF($C267="","",IFERROR(VLOOKUP($C267,'設備台帳'!$A$5:$T$204,5,FALSE),""))</f>
        <v/>
      </c>
      <c r="H267" s="6" t="n"/>
      <c r="I267" s="6" t="n"/>
      <c r="J267" s="6" t="n"/>
      <c r="K267" s="6" t="n"/>
      <c r="L267" s="6" t="n"/>
      <c r="M267" s="6" t="n"/>
      <c r="N267" s="6" t="n"/>
      <c r="O267" s="6" t="n"/>
      <c r="P267" s="6" t="n"/>
      <c r="Q267" s="6" t="n"/>
      <c r="R267" s="6" t="n"/>
      <c r="S267" s="25" t="n"/>
      <c r="T267" s="6" t="n"/>
      <c r="U267" s="6" t="n"/>
      <c r="V267" s="25" t="n"/>
      <c r="W267" s="6" t="n"/>
      <c r="X267" s="6" t="n"/>
      <c r="Y267" s="6" t="n"/>
    </row>
    <row r="268" ht="20" customHeight="1">
      <c r="A268" s="25" t="n"/>
      <c r="B268" s="6" t="n"/>
      <c r="C268" s="6" t="n"/>
      <c r="D268" s="18">
        <f>IF($C268="","",IFERROR(VLOOKUP($C268,'設備台帳'!$A$5:$T$204,7,FALSE),""))</f>
        <v/>
      </c>
      <c r="E268" s="18">
        <f>IF($C268="","",IFERROR(VLOOKUP($C268,'設備台帳'!$A$5:$T$204,2,FALSE),""))</f>
        <v/>
      </c>
      <c r="F268" s="18">
        <f>IF($C268="","",IFERROR(VLOOKUP($C268,'設備台帳'!$A$5:$T$204,3,FALSE),""))</f>
        <v/>
      </c>
      <c r="G268" s="18">
        <f>IF($C268="","",IFERROR(VLOOKUP($C268,'設備台帳'!$A$5:$T$204,5,FALSE),""))</f>
        <v/>
      </c>
      <c r="H268" s="6" t="n"/>
      <c r="I268" s="6" t="n"/>
      <c r="J268" s="6" t="n"/>
      <c r="K268" s="6" t="n"/>
      <c r="L268" s="6" t="n"/>
      <c r="M268" s="6" t="n"/>
      <c r="N268" s="6" t="n"/>
      <c r="O268" s="6" t="n"/>
      <c r="P268" s="6" t="n"/>
      <c r="Q268" s="6" t="n"/>
      <c r="R268" s="6" t="n"/>
      <c r="S268" s="25" t="n"/>
      <c r="T268" s="6" t="n"/>
      <c r="U268" s="6" t="n"/>
      <c r="V268" s="25" t="n"/>
      <c r="W268" s="6" t="n"/>
      <c r="X268" s="6" t="n"/>
      <c r="Y268" s="6" t="n"/>
    </row>
    <row r="269" ht="20" customHeight="1">
      <c r="A269" s="25" t="n"/>
      <c r="B269" s="6" t="n"/>
      <c r="C269" s="6" t="n"/>
      <c r="D269" s="18">
        <f>IF($C269="","",IFERROR(VLOOKUP($C269,'設備台帳'!$A$5:$T$204,7,FALSE),""))</f>
        <v/>
      </c>
      <c r="E269" s="18">
        <f>IF($C269="","",IFERROR(VLOOKUP($C269,'設備台帳'!$A$5:$T$204,2,FALSE),""))</f>
        <v/>
      </c>
      <c r="F269" s="18">
        <f>IF($C269="","",IFERROR(VLOOKUP($C269,'設備台帳'!$A$5:$T$204,3,FALSE),""))</f>
        <v/>
      </c>
      <c r="G269" s="18">
        <f>IF($C269="","",IFERROR(VLOOKUP($C269,'設備台帳'!$A$5:$T$204,5,FALSE),""))</f>
        <v/>
      </c>
      <c r="H269" s="6" t="n"/>
      <c r="I269" s="6" t="n"/>
      <c r="J269" s="6" t="n"/>
      <c r="K269" s="6" t="n"/>
      <c r="L269" s="6" t="n"/>
      <c r="M269" s="6" t="n"/>
      <c r="N269" s="6" t="n"/>
      <c r="O269" s="6" t="n"/>
      <c r="P269" s="6" t="n"/>
      <c r="Q269" s="6" t="n"/>
      <c r="R269" s="6" t="n"/>
      <c r="S269" s="25" t="n"/>
      <c r="T269" s="6" t="n"/>
      <c r="U269" s="6" t="n"/>
      <c r="V269" s="25" t="n"/>
      <c r="W269" s="6" t="n"/>
      <c r="X269" s="6" t="n"/>
      <c r="Y269" s="6" t="n"/>
    </row>
    <row r="270" ht="20" customHeight="1">
      <c r="A270" s="25" t="n"/>
      <c r="B270" s="6" t="n"/>
      <c r="C270" s="6" t="n"/>
      <c r="D270" s="18">
        <f>IF($C270="","",IFERROR(VLOOKUP($C270,'設備台帳'!$A$5:$T$204,7,FALSE),""))</f>
        <v/>
      </c>
      <c r="E270" s="18">
        <f>IF($C270="","",IFERROR(VLOOKUP($C270,'設備台帳'!$A$5:$T$204,2,FALSE),""))</f>
        <v/>
      </c>
      <c r="F270" s="18">
        <f>IF($C270="","",IFERROR(VLOOKUP($C270,'設備台帳'!$A$5:$T$204,3,FALSE),""))</f>
        <v/>
      </c>
      <c r="G270" s="18">
        <f>IF($C270="","",IFERROR(VLOOKUP($C270,'設備台帳'!$A$5:$T$204,5,FALSE),""))</f>
        <v/>
      </c>
      <c r="H270" s="6" t="n"/>
      <c r="I270" s="6" t="n"/>
      <c r="J270" s="6" t="n"/>
      <c r="K270" s="6" t="n"/>
      <c r="L270" s="6" t="n"/>
      <c r="M270" s="6" t="n"/>
      <c r="N270" s="6" t="n"/>
      <c r="O270" s="6" t="n"/>
      <c r="P270" s="6" t="n"/>
      <c r="Q270" s="6" t="n"/>
      <c r="R270" s="6" t="n"/>
      <c r="S270" s="25" t="n"/>
      <c r="T270" s="6" t="n"/>
      <c r="U270" s="6" t="n"/>
      <c r="V270" s="25" t="n"/>
      <c r="W270" s="6" t="n"/>
      <c r="X270" s="6" t="n"/>
      <c r="Y270" s="6" t="n"/>
    </row>
    <row r="271" ht="20" customHeight="1">
      <c r="A271" s="25" t="n"/>
      <c r="B271" s="6" t="n"/>
      <c r="C271" s="6" t="n"/>
      <c r="D271" s="18">
        <f>IF($C271="","",IFERROR(VLOOKUP($C271,'設備台帳'!$A$5:$T$204,7,FALSE),""))</f>
        <v/>
      </c>
      <c r="E271" s="18">
        <f>IF($C271="","",IFERROR(VLOOKUP($C271,'設備台帳'!$A$5:$T$204,2,FALSE),""))</f>
        <v/>
      </c>
      <c r="F271" s="18">
        <f>IF($C271="","",IFERROR(VLOOKUP($C271,'設備台帳'!$A$5:$T$204,3,FALSE),""))</f>
        <v/>
      </c>
      <c r="G271" s="18">
        <f>IF($C271="","",IFERROR(VLOOKUP($C271,'設備台帳'!$A$5:$T$204,5,FALSE),""))</f>
        <v/>
      </c>
      <c r="H271" s="6" t="n"/>
      <c r="I271" s="6" t="n"/>
      <c r="J271" s="6" t="n"/>
      <c r="K271" s="6" t="n"/>
      <c r="L271" s="6" t="n"/>
      <c r="M271" s="6" t="n"/>
      <c r="N271" s="6" t="n"/>
      <c r="O271" s="6" t="n"/>
      <c r="P271" s="6" t="n"/>
      <c r="Q271" s="6" t="n"/>
      <c r="R271" s="6" t="n"/>
      <c r="S271" s="25" t="n"/>
      <c r="T271" s="6" t="n"/>
      <c r="U271" s="6" t="n"/>
      <c r="V271" s="25" t="n"/>
      <c r="W271" s="6" t="n"/>
      <c r="X271" s="6" t="n"/>
      <c r="Y271" s="6" t="n"/>
    </row>
    <row r="272" ht="20" customHeight="1">
      <c r="A272" s="25" t="n"/>
      <c r="B272" s="6" t="n"/>
      <c r="C272" s="6" t="n"/>
      <c r="D272" s="18">
        <f>IF($C272="","",IFERROR(VLOOKUP($C272,'設備台帳'!$A$5:$T$204,7,FALSE),""))</f>
        <v/>
      </c>
      <c r="E272" s="18">
        <f>IF($C272="","",IFERROR(VLOOKUP($C272,'設備台帳'!$A$5:$T$204,2,FALSE),""))</f>
        <v/>
      </c>
      <c r="F272" s="18">
        <f>IF($C272="","",IFERROR(VLOOKUP($C272,'設備台帳'!$A$5:$T$204,3,FALSE),""))</f>
        <v/>
      </c>
      <c r="G272" s="18">
        <f>IF($C272="","",IFERROR(VLOOKUP($C272,'設備台帳'!$A$5:$T$204,5,FALSE),""))</f>
        <v/>
      </c>
      <c r="H272" s="6" t="n"/>
      <c r="I272" s="6" t="n"/>
      <c r="J272" s="6" t="n"/>
      <c r="K272" s="6" t="n"/>
      <c r="L272" s="6" t="n"/>
      <c r="M272" s="6" t="n"/>
      <c r="N272" s="6" t="n"/>
      <c r="O272" s="6" t="n"/>
      <c r="P272" s="6" t="n"/>
      <c r="Q272" s="6" t="n"/>
      <c r="R272" s="6" t="n"/>
      <c r="S272" s="25" t="n"/>
      <c r="T272" s="6" t="n"/>
      <c r="U272" s="6" t="n"/>
      <c r="V272" s="25" t="n"/>
      <c r="W272" s="6" t="n"/>
      <c r="X272" s="6" t="n"/>
      <c r="Y272" s="6" t="n"/>
    </row>
    <row r="273" ht="20" customHeight="1">
      <c r="A273" s="25" t="n"/>
      <c r="B273" s="6" t="n"/>
      <c r="C273" s="6" t="n"/>
      <c r="D273" s="18">
        <f>IF($C273="","",IFERROR(VLOOKUP($C273,'設備台帳'!$A$5:$T$204,7,FALSE),""))</f>
        <v/>
      </c>
      <c r="E273" s="18">
        <f>IF($C273="","",IFERROR(VLOOKUP($C273,'設備台帳'!$A$5:$T$204,2,FALSE),""))</f>
        <v/>
      </c>
      <c r="F273" s="18">
        <f>IF($C273="","",IFERROR(VLOOKUP($C273,'設備台帳'!$A$5:$T$204,3,FALSE),""))</f>
        <v/>
      </c>
      <c r="G273" s="18">
        <f>IF($C273="","",IFERROR(VLOOKUP($C273,'設備台帳'!$A$5:$T$204,5,FALSE),""))</f>
        <v/>
      </c>
      <c r="H273" s="6" t="n"/>
      <c r="I273" s="6" t="n"/>
      <c r="J273" s="6" t="n"/>
      <c r="K273" s="6" t="n"/>
      <c r="L273" s="6" t="n"/>
      <c r="M273" s="6" t="n"/>
      <c r="N273" s="6" t="n"/>
      <c r="O273" s="6" t="n"/>
      <c r="P273" s="6" t="n"/>
      <c r="Q273" s="6" t="n"/>
      <c r="R273" s="6" t="n"/>
      <c r="S273" s="25" t="n"/>
      <c r="T273" s="6" t="n"/>
      <c r="U273" s="6" t="n"/>
      <c r="V273" s="25" t="n"/>
      <c r="W273" s="6" t="n"/>
      <c r="X273" s="6" t="n"/>
      <c r="Y273" s="6" t="n"/>
    </row>
    <row r="274" ht="20" customHeight="1">
      <c r="A274" s="25" t="n"/>
      <c r="B274" s="6" t="n"/>
      <c r="C274" s="6" t="n"/>
      <c r="D274" s="18">
        <f>IF($C274="","",IFERROR(VLOOKUP($C274,'設備台帳'!$A$5:$T$204,7,FALSE),""))</f>
        <v/>
      </c>
      <c r="E274" s="18">
        <f>IF($C274="","",IFERROR(VLOOKUP($C274,'設備台帳'!$A$5:$T$204,2,FALSE),""))</f>
        <v/>
      </c>
      <c r="F274" s="18">
        <f>IF($C274="","",IFERROR(VLOOKUP($C274,'設備台帳'!$A$5:$T$204,3,FALSE),""))</f>
        <v/>
      </c>
      <c r="G274" s="18">
        <f>IF($C274="","",IFERROR(VLOOKUP($C274,'設備台帳'!$A$5:$T$204,5,FALSE),""))</f>
        <v/>
      </c>
      <c r="H274" s="6" t="n"/>
      <c r="I274" s="6" t="n"/>
      <c r="J274" s="6" t="n"/>
      <c r="K274" s="6" t="n"/>
      <c r="L274" s="6" t="n"/>
      <c r="M274" s="6" t="n"/>
      <c r="N274" s="6" t="n"/>
      <c r="O274" s="6" t="n"/>
      <c r="P274" s="6" t="n"/>
      <c r="Q274" s="6" t="n"/>
      <c r="R274" s="6" t="n"/>
      <c r="S274" s="25" t="n"/>
      <c r="T274" s="6" t="n"/>
      <c r="U274" s="6" t="n"/>
      <c r="V274" s="25" t="n"/>
      <c r="W274" s="6" t="n"/>
      <c r="X274" s="6" t="n"/>
      <c r="Y274" s="6" t="n"/>
    </row>
    <row r="275" ht="20" customHeight="1">
      <c r="A275" s="25" t="n"/>
      <c r="B275" s="6" t="n"/>
      <c r="C275" s="6" t="n"/>
      <c r="D275" s="18">
        <f>IF($C275="","",IFERROR(VLOOKUP($C275,'設備台帳'!$A$5:$T$204,7,FALSE),""))</f>
        <v/>
      </c>
      <c r="E275" s="18">
        <f>IF($C275="","",IFERROR(VLOOKUP($C275,'設備台帳'!$A$5:$T$204,2,FALSE),""))</f>
        <v/>
      </c>
      <c r="F275" s="18">
        <f>IF($C275="","",IFERROR(VLOOKUP($C275,'設備台帳'!$A$5:$T$204,3,FALSE),""))</f>
        <v/>
      </c>
      <c r="G275" s="18">
        <f>IF($C275="","",IFERROR(VLOOKUP($C275,'設備台帳'!$A$5:$T$204,5,FALSE),""))</f>
        <v/>
      </c>
      <c r="H275" s="6" t="n"/>
      <c r="I275" s="6" t="n"/>
      <c r="J275" s="6" t="n"/>
      <c r="K275" s="6" t="n"/>
      <c r="L275" s="6" t="n"/>
      <c r="M275" s="6" t="n"/>
      <c r="N275" s="6" t="n"/>
      <c r="O275" s="6" t="n"/>
      <c r="P275" s="6" t="n"/>
      <c r="Q275" s="6" t="n"/>
      <c r="R275" s="6" t="n"/>
      <c r="S275" s="25" t="n"/>
      <c r="T275" s="6" t="n"/>
      <c r="U275" s="6" t="n"/>
      <c r="V275" s="25" t="n"/>
      <c r="W275" s="6" t="n"/>
      <c r="X275" s="6" t="n"/>
      <c r="Y275" s="6" t="n"/>
    </row>
    <row r="276" ht="20" customHeight="1">
      <c r="A276" s="25" t="n"/>
      <c r="B276" s="6" t="n"/>
      <c r="C276" s="6" t="n"/>
      <c r="D276" s="18">
        <f>IF($C276="","",IFERROR(VLOOKUP($C276,'設備台帳'!$A$5:$T$204,7,FALSE),""))</f>
        <v/>
      </c>
      <c r="E276" s="18">
        <f>IF($C276="","",IFERROR(VLOOKUP($C276,'設備台帳'!$A$5:$T$204,2,FALSE),""))</f>
        <v/>
      </c>
      <c r="F276" s="18">
        <f>IF($C276="","",IFERROR(VLOOKUP($C276,'設備台帳'!$A$5:$T$204,3,FALSE),""))</f>
        <v/>
      </c>
      <c r="G276" s="18">
        <f>IF($C276="","",IFERROR(VLOOKUP($C276,'設備台帳'!$A$5:$T$204,5,FALSE),""))</f>
        <v/>
      </c>
      <c r="H276" s="6" t="n"/>
      <c r="I276" s="6" t="n"/>
      <c r="J276" s="6" t="n"/>
      <c r="K276" s="6" t="n"/>
      <c r="L276" s="6" t="n"/>
      <c r="M276" s="6" t="n"/>
      <c r="N276" s="6" t="n"/>
      <c r="O276" s="6" t="n"/>
      <c r="P276" s="6" t="n"/>
      <c r="Q276" s="6" t="n"/>
      <c r="R276" s="6" t="n"/>
      <c r="S276" s="25" t="n"/>
      <c r="T276" s="6" t="n"/>
      <c r="U276" s="6" t="n"/>
      <c r="V276" s="25" t="n"/>
      <c r="W276" s="6" t="n"/>
      <c r="X276" s="6" t="n"/>
      <c r="Y276" s="6" t="n"/>
    </row>
    <row r="277" ht="20" customHeight="1">
      <c r="A277" s="25" t="n"/>
      <c r="B277" s="6" t="n"/>
      <c r="C277" s="6" t="n"/>
      <c r="D277" s="18">
        <f>IF($C277="","",IFERROR(VLOOKUP($C277,'設備台帳'!$A$5:$T$204,7,FALSE),""))</f>
        <v/>
      </c>
      <c r="E277" s="18">
        <f>IF($C277="","",IFERROR(VLOOKUP($C277,'設備台帳'!$A$5:$T$204,2,FALSE),""))</f>
        <v/>
      </c>
      <c r="F277" s="18">
        <f>IF($C277="","",IFERROR(VLOOKUP($C277,'設備台帳'!$A$5:$T$204,3,FALSE),""))</f>
        <v/>
      </c>
      <c r="G277" s="18">
        <f>IF($C277="","",IFERROR(VLOOKUP($C277,'設備台帳'!$A$5:$T$204,5,FALSE),""))</f>
        <v/>
      </c>
      <c r="H277" s="6" t="n"/>
      <c r="I277" s="6" t="n"/>
      <c r="J277" s="6" t="n"/>
      <c r="K277" s="6" t="n"/>
      <c r="L277" s="6" t="n"/>
      <c r="M277" s="6" t="n"/>
      <c r="N277" s="6" t="n"/>
      <c r="O277" s="6" t="n"/>
      <c r="P277" s="6" t="n"/>
      <c r="Q277" s="6" t="n"/>
      <c r="R277" s="6" t="n"/>
      <c r="S277" s="25" t="n"/>
      <c r="T277" s="6" t="n"/>
      <c r="U277" s="6" t="n"/>
      <c r="V277" s="25" t="n"/>
      <c r="W277" s="6" t="n"/>
      <c r="X277" s="6" t="n"/>
      <c r="Y277" s="6" t="n"/>
    </row>
    <row r="278" ht="20" customHeight="1">
      <c r="A278" s="25" t="n"/>
      <c r="B278" s="6" t="n"/>
      <c r="C278" s="6" t="n"/>
      <c r="D278" s="18">
        <f>IF($C278="","",IFERROR(VLOOKUP($C278,'設備台帳'!$A$5:$T$204,7,FALSE),""))</f>
        <v/>
      </c>
      <c r="E278" s="18">
        <f>IF($C278="","",IFERROR(VLOOKUP($C278,'設備台帳'!$A$5:$T$204,2,FALSE),""))</f>
        <v/>
      </c>
      <c r="F278" s="18">
        <f>IF($C278="","",IFERROR(VLOOKUP($C278,'設備台帳'!$A$5:$T$204,3,FALSE),""))</f>
        <v/>
      </c>
      <c r="G278" s="18">
        <f>IF($C278="","",IFERROR(VLOOKUP($C278,'設備台帳'!$A$5:$T$204,5,FALSE),""))</f>
        <v/>
      </c>
      <c r="H278" s="6" t="n"/>
      <c r="I278" s="6" t="n"/>
      <c r="J278" s="6" t="n"/>
      <c r="K278" s="6" t="n"/>
      <c r="L278" s="6" t="n"/>
      <c r="M278" s="6" t="n"/>
      <c r="N278" s="6" t="n"/>
      <c r="O278" s="6" t="n"/>
      <c r="P278" s="6" t="n"/>
      <c r="Q278" s="6" t="n"/>
      <c r="R278" s="6" t="n"/>
      <c r="S278" s="25" t="n"/>
      <c r="T278" s="6" t="n"/>
      <c r="U278" s="6" t="n"/>
      <c r="V278" s="25" t="n"/>
      <c r="W278" s="6" t="n"/>
      <c r="X278" s="6" t="n"/>
      <c r="Y278" s="6" t="n"/>
    </row>
    <row r="279" ht="20" customHeight="1">
      <c r="A279" s="25" t="n"/>
      <c r="B279" s="6" t="n"/>
      <c r="C279" s="6" t="n"/>
      <c r="D279" s="18">
        <f>IF($C279="","",IFERROR(VLOOKUP($C279,'設備台帳'!$A$5:$T$204,7,FALSE),""))</f>
        <v/>
      </c>
      <c r="E279" s="18">
        <f>IF($C279="","",IFERROR(VLOOKUP($C279,'設備台帳'!$A$5:$T$204,2,FALSE),""))</f>
        <v/>
      </c>
      <c r="F279" s="18">
        <f>IF($C279="","",IFERROR(VLOOKUP($C279,'設備台帳'!$A$5:$T$204,3,FALSE),""))</f>
        <v/>
      </c>
      <c r="G279" s="18">
        <f>IF($C279="","",IFERROR(VLOOKUP($C279,'設備台帳'!$A$5:$T$204,5,FALSE),""))</f>
        <v/>
      </c>
      <c r="H279" s="6" t="n"/>
      <c r="I279" s="6" t="n"/>
      <c r="J279" s="6" t="n"/>
      <c r="K279" s="6" t="n"/>
      <c r="L279" s="6" t="n"/>
      <c r="M279" s="6" t="n"/>
      <c r="N279" s="6" t="n"/>
      <c r="O279" s="6" t="n"/>
      <c r="P279" s="6" t="n"/>
      <c r="Q279" s="6" t="n"/>
      <c r="R279" s="6" t="n"/>
      <c r="S279" s="25" t="n"/>
      <c r="T279" s="6" t="n"/>
      <c r="U279" s="6" t="n"/>
      <c r="V279" s="25" t="n"/>
      <c r="W279" s="6" t="n"/>
      <c r="X279" s="6" t="n"/>
      <c r="Y279" s="6" t="n"/>
    </row>
    <row r="280" ht="20" customHeight="1">
      <c r="A280" s="25" t="n"/>
      <c r="B280" s="6" t="n"/>
      <c r="C280" s="6" t="n"/>
      <c r="D280" s="18">
        <f>IF($C280="","",IFERROR(VLOOKUP($C280,'設備台帳'!$A$5:$T$204,7,FALSE),""))</f>
        <v/>
      </c>
      <c r="E280" s="18">
        <f>IF($C280="","",IFERROR(VLOOKUP($C280,'設備台帳'!$A$5:$T$204,2,FALSE),""))</f>
        <v/>
      </c>
      <c r="F280" s="18">
        <f>IF($C280="","",IFERROR(VLOOKUP($C280,'設備台帳'!$A$5:$T$204,3,FALSE),""))</f>
        <v/>
      </c>
      <c r="G280" s="18">
        <f>IF($C280="","",IFERROR(VLOOKUP($C280,'設備台帳'!$A$5:$T$204,5,FALSE),""))</f>
        <v/>
      </c>
      <c r="H280" s="6" t="n"/>
      <c r="I280" s="6" t="n"/>
      <c r="J280" s="6" t="n"/>
      <c r="K280" s="6" t="n"/>
      <c r="L280" s="6" t="n"/>
      <c r="M280" s="6" t="n"/>
      <c r="N280" s="6" t="n"/>
      <c r="O280" s="6" t="n"/>
      <c r="P280" s="6" t="n"/>
      <c r="Q280" s="6" t="n"/>
      <c r="R280" s="6" t="n"/>
      <c r="S280" s="25" t="n"/>
      <c r="T280" s="6" t="n"/>
      <c r="U280" s="6" t="n"/>
      <c r="V280" s="25" t="n"/>
      <c r="W280" s="6" t="n"/>
      <c r="X280" s="6" t="n"/>
      <c r="Y280" s="6" t="n"/>
    </row>
    <row r="281" ht="20" customHeight="1">
      <c r="A281" s="25" t="n"/>
      <c r="B281" s="6" t="n"/>
      <c r="C281" s="6" t="n"/>
      <c r="D281" s="18">
        <f>IF($C281="","",IFERROR(VLOOKUP($C281,'設備台帳'!$A$5:$T$204,7,FALSE),""))</f>
        <v/>
      </c>
      <c r="E281" s="18">
        <f>IF($C281="","",IFERROR(VLOOKUP($C281,'設備台帳'!$A$5:$T$204,2,FALSE),""))</f>
        <v/>
      </c>
      <c r="F281" s="18">
        <f>IF($C281="","",IFERROR(VLOOKUP($C281,'設備台帳'!$A$5:$T$204,3,FALSE),""))</f>
        <v/>
      </c>
      <c r="G281" s="18">
        <f>IF($C281="","",IFERROR(VLOOKUP($C281,'設備台帳'!$A$5:$T$204,5,FALSE),""))</f>
        <v/>
      </c>
      <c r="H281" s="6" t="n"/>
      <c r="I281" s="6" t="n"/>
      <c r="J281" s="6" t="n"/>
      <c r="K281" s="6" t="n"/>
      <c r="L281" s="6" t="n"/>
      <c r="M281" s="6" t="n"/>
      <c r="N281" s="6" t="n"/>
      <c r="O281" s="6" t="n"/>
      <c r="P281" s="6" t="n"/>
      <c r="Q281" s="6" t="n"/>
      <c r="R281" s="6" t="n"/>
      <c r="S281" s="25" t="n"/>
      <c r="T281" s="6" t="n"/>
      <c r="U281" s="6" t="n"/>
      <c r="V281" s="25" t="n"/>
      <c r="W281" s="6" t="n"/>
      <c r="X281" s="6" t="n"/>
      <c r="Y281" s="6" t="n"/>
    </row>
    <row r="282" ht="20" customHeight="1">
      <c r="A282" s="25" t="n"/>
      <c r="B282" s="6" t="n"/>
      <c r="C282" s="6" t="n"/>
      <c r="D282" s="18">
        <f>IF($C282="","",IFERROR(VLOOKUP($C282,'設備台帳'!$A$5:$T$204,7,FALSE),""))</f>
        <v/>
      </c>
      <c r="E282" s="18">
        <f>IF($C282="","",IFERROR(VLOOKUP($C282,'設備台帳'!$A$5:$T$204,2,FALSE),""))</f>
        <v/>
      </c>
      <c r="F282" s="18">
        <f>IF($C282="","",IFERROR(VLOOKUP($C282,'設備台帳'!$A$5:$T$204,3,FALSE),""))</f>
        <v/>
      </c>
      <c r="G282" s="18">
        <f>IF($C282="","",IFERROR(VLOOKUP($C282,'設備台帳'!$A$5:$T$204,5,FALSE),""))</f>
        <v/>
      </c>
      <c r="H282" s="6" t="n"/>
      <c r="I282" s="6" t="n"/>
      <c r="J282" s="6" t="n"/>
      <c r="K282" s="6" t="n"/>
      <c r="L282" s="6" t="n"/>
      <c r="M282" s="6" t="n"/>
      <c r="N282" s="6" t="n"/>
      <c r="O282" s="6" t="n"/>
      <c r="P282" s="6" t="n"/>
      <c r="Q282" s="6" t="n"/>
      <c r="R282" s="6" t="n"/>
      <c r="S282" s="25" t="n"/>
      <c r="T282" s="6" t="n"/>
      <c r="U282" s="6" t="n"/>
      <c r="V282" s="25" t="n"/>
      <c r="W282" s="6" t="n"/>
      <c r="X282" s="6" t="n"/>
      <c r="Y282" s="6" t="n"/>
    </row>
    <row r="283" ht="20" customHeight="1">
      <c r="A283" s="25" t="n"/>
      <c r="B283" s="6" t="n"/>
      <c r="C283" s="6" t="n"/>
      <c r="D283" s="18">
        <f>IF($C283="","",IFERROR(VLOOKUP($C283,'設備台帳'!$A$5:$T$204,7,FALSE),""))</f>
        <v/>
      </c>
      <c r="E283" s="18">
        <f>IF($C283="","",IFERROR(VLOOKUP($C283,'設備台帳'!$A$5:$T$204,2,FALSE),""))</f>
        <v/>
      </c>
      <c r="F283" s="18">
        <f>IF($C283="","",IFERROR(VLOOKUP($C283,'設備台帳'!$A$5:$T$204,3,FALSE),""))</f>
        <v/>
      </c>
      <c r="G283" s="18">
        <f>IF($C283="","",IFERROR(VLOOKUP($C283,'設備台帳'!$A$5:$T$204,5,FALSE),""))</f>
        <v/>
      </c>
      <c r="H283" s="6" t="n"/>
      <c r="I283" s="6" t="n"/>
      <c r="J283" s="6" t="n"/>
      <c r="K283" s="6" t="n"/>
      <c r="L283" s="6" t="n"/>
      <c r="M283" s="6" t="n"/>
      <c r="N283" s="6" t="n"/>
      <c r="O283" s="6" t="n"/>
      <c r="P283" s="6" t="n"/>
      <c r="Q283" s="6" t="n"/>
      <c r="R283" s="6" t="n"/>
      <c r="S283" s="25" t="n"/>
      <c r="T283" s="6" t="n"/>
      <c r="U283" s="6" t="n"/>
      <c r="V283" s="25" t="n"/>
      <c r="W283" s="6" t="n"/>
      <c r="X283" s="6" t="n"/>
      <c r="Y283" s="6" t="n"/>
    </row>
    <row r="284" ht="20" customHeight="1">
      <c r="A284" s="25" t="n"/>
      <c r="B284" s="6" t="n"/>
      <c r="C284" s="6" t="n"/>
      <c r="D284" s="18">
        <f>IF($C284="","",IFERROR(VLOOKUP($C284,'設備台帳'!$A$5:$T$204,7,FALSE),""))</f>
        <v/>
      </c>
      <c r="E284" s="18">
        <f>IF($C284="","",IFERROR(VLOOKUP($C284,'設備台帳'!$A$5:$T$204,2,FALSE),""))</f>
        <v/>
      </c>
      <c r="F284" s="18">
        <f>IF($C284="","",IFERROR(VLOOKUP($C284,'設備台帳'!$A$5:$T$204,3,FALSE),""))</f>
        <v/>
      </c>
      <c r="G284" s="18">
        <f>IF($C284="","",IFERROR(VLOOKUP($C284,'設備台帳'!$A$5:$T$204,5,FALSE),""))</f>
        <v/>
      </c>
      <c r="H284" s="6" t="n"/>
      <c r="I284" s="6" t="n"/>
      <c r="J284" s="6" t="n"/>
      <c r="K284" s="6" t="n"/>
      <c r="L284" s="6" t="n"/>
      <c r="M284" s="6" t="n"/>
      <c r="N284" s="6" t="n"/>
      <c r="O284" s="6" t="n"/>
      <c r="P284" s="6" t="n"/>
      <c r="Q284" s="6" t="n"/>
      <c r="R284" s="6" t="n"/>
      <c r="S284" s="25" t="n"/>
      <c r="T284" s="6" t="n"/>
      <c r="U284" s="6" t="n"/>
      <c r="V284" s="25" t="n"/>
      <c r="W284" s="6" t="n"/>
      <c r="X284" s="6" t="n"/>
      <c r="Y284" s="6" t="n"/>
    </row>
    <row r="285" ht="20" customHeight="1">
      <c r="A285" s="25" t="n"/>
      <c r="B285" s="6" t="n"/>
      <c r="C285" s="6" t="n"/>
      <c r="D285" s="18">
        <f>IF($C285="","",IFERROR(VLOOKUP($C285,'設備台帳'!$A$5:$T$204,7,FALSE),""))</f>
        <v/>
      </c>
      <c r="E285" s="18">
        <f>IF($C285="","",IFERROR(VLOOKUP($C285,'設備台帳'!$A$5:$T$204,2,FALSE),""))</f>
        <v/>
      </c>
      <c r="F285" s="18">
        <f>IF($C285="","",IFERROR(VLOOKUP($C285,'設備台帳'!$A$5:$T$204,3,FALSE),""))</f>
        <v/>
      </c>
      <c r="G285" s="18">
        <f>IF($C285="","",IFERROR(VLOOKUP($C285,'設備台帳'!$A$5:$T$204,5,FALSE),""))</f>
        <v/>
      </c>
      <c r="H285" s="6" t="n"/>
      <c r="I285" s="6" t="n"/>
      <c r="J285" s="6" t="n"/>
      <c r="K285" s="6" t="n"/>
      <c r="L285" s="6" t="n"/>
      <c r="M285" s="6" t="n"/>
      <c r="N285" s="6" t="n"/>
      <c r="O285" s="6" t="n"/>
      <c r="P285" s="6" t="n"/>
      <c r="Q285" s="6" t="n"/>
      <c r="R285" s="6" t="n"/>
      <c r="S285" s="25" t="n"/>
      <c r="T285" s="6" t="n"/>
      <c r="U285" s="6" t="n"/>
      <c r="V285" s="25" t="n"/>
      <c r="W285" s="6" t="n"/>
      <c r="X285" s="6" t="n"/>
      <c r="Y285" s="6" t="n"/>
    </row>
    <row r="286" ht="20" customHeight="1">
      <c r="A286" s="25" t="n"/>
      <c r="B286" s="6" t="n"/>
      <c r="C286" s="6" t="n"/>
      <c r="D286" s="18">
        <f>IF($C286="","",IFERROR(VLOOKUP($C286,'設備台帳'!$A$5:$T$204,7,FALSE),""))</f>
        <v/>
      </c>
      <c r="E286" s="18">
        <f>IF($C286="","",IFERROR(VLOOKUP($C286,'設備台帳'!$A$5:$T$204,2,FALSE),""))</f>
        <v/>
      </c>
      <c r="F286" s="18">
        <f>IF($C286="","",IFERROR(VLOOKUP($C286,'設備台帳'!$A$5:$T$204,3,FALSE),""))</f>
        <v/>
      </c>
      <c r="G286" s="18">
        <f>IF($C286="","",IFERROR(VLOOKUP($C286,'設備台帳'!$A$5:$T$204,5,FALSE),""))</f>
        <v/>
      </c>
      <c r="H286" s="6" t="n"/>
      <c r="I286" s="6" t="n"/>
      <c r="J286" s="6" t="n"/>
      <c r="K286" s="6" t="n"/>
      <c r="L286" s="6" t="n"/>
      <c r="M286" s="6" t="n"/>
      <c r="N286" s="6" t="n"/>
      <c r="O286" s="6" t="n"/>
      <c r="P286" s="6" t="n"/>
      <c r="Q286" s="6" t="n"/>
      <c r="R286" s="6" t="n"/>
      <c r="S286" s="25" t="n"/>
      <c r="T286" s="6" t="n"/>
      <c r="U286" s="6" t="n"/>
      <c r="V286" s="25" t="n"/>
      <c r="W286" s="6" t="n"/>
      <c r="X286" s="6" t="n"/>
      <c r="Y286" s="6" t="n"/>
    </row>
    <row r="287" ht="20" customHeight="1">
      <c r="A287" s="25" t="n"/>
      <c r="B287" s="6" t="n"/>
      <c r="C287" s="6" t="n"/>
      <c r="D287" s="18">
        <f>IF($C287="","",IFERROR(VLOOKUP($C287,'設備台帳'!$A$5:$T$204,7,FALSE),""))</f>
        <v/>
      </c>
      <c r="E287" s="18">
        <f>IF($C287="","",IFERROR(VLOOKUP($C287,'設備台帳'!$A$5:$T$204,2,FALSE),""))</f>
        <v/>
      </c>
      <c r="F287" s="18">
        <f>IF($C287="","",IFERROR(VLOOKUP($C287,'設備台帳'!$A$5:$T$204,3,FALSE),""))</f>
        <v/>
      </c>
      <c r="G287" s="18">
        <f>IF($C287="","",IFERROR(VLOOKUP($C287,'設備台帳'!$A$5:$T$204,5,FALSE),""))</f>
        <v/>
      </c>
      <c r="H287" s="6" t="n"/>
      <c r="I287" s="6" t="n"/>
      <c r="J287" s="6" t="n"/>
      <c r="K287" s="6" t="n"/>
      <c r="L287" s="6" t="n"/>
      <c r="M287" s="6" t="n"/>
      <c r="N287" s="6" t="n"/>
      <c r="O287" s="6" t="n"/>
      <c r="P287" s="6" t="n"/>
      <c r="Q287" s="6" t="n"/>
      <c r="R287" s="6" t="n"/>
      <c r="S287" s="25" t="n"/>
      <c r="T287" s="6" t="n"/>
      <c r="U287" s="6" t="n"/>
      <c r="V287" s="25" t="n"/>
      <c r="W287" s="6" t="n"/>
      <c r="X287" s="6" t="n"/>
      <c r="Y287" s="6" t="n"/>
    </row>
    <row r="288" ht="20" customHeight="1">
      <c r="A288" s="25" t="n"/>
      <c r="B288" s="6" t="n"/>
      <c r="C288" s="6" t="n"/>
      <c r="D288" s="18">
        <f>IF($C288="","",IFERROR(VLOOKUP($C288,'設備台帳'!$A$5:$T$204,7,FALSE),""))</f>
        <v/>
      </c>
      <c r="E288" s="18">
        <f>IF($C288="","",IFERROR(VLOOKUP($C288,'設備台帳'!$A$5:$T$204,2,FALSE),""))</f>
        <v/>
      </c>
      <c r="F288" s="18">
        <f>IF($C288="","",IFERROR(VLOOKUP($C288,'設備台帳'!$A$5:$T$204,3,FALSE),""))</f>
        <v/>
      </c>
      <c r="G288" s="18">
        <f>IF($C288="","",IFERROR(VLOOKUP($C288,'設備台帳'!$A$5:$T$204,5,FALSE),""))</f>
        <v/>
      </c>
      <c r="H288" s="6" t="n"/>
      <c r="I288" s="6" t="n"/>
      <c r="J288" s="6" t="n"/>
      <c r="K288" s="6" t="n"/>
      <c r="L288" s="6" t="n"/>
      <c r="M288" s="6" t="n"/>
      <c r="N288" s="6" t="n"/>
      <c r="O288" s="6" t="n"/>
      <c r="P288" s="6" t="n"/>
      <c r="Q288" s="6" t="n"/>
      <c r="R288" s="6" t="n"/>
      <c r="S288" s="25" t="n"/>
      <c r="T288" s="6" t="n"/>
      <c r="U288" s="6" t="n"/>
      <c r="V288" s="25" t="n"/>
      <c r="W288" s="6" t="n"/>
      <c r="X288" s="6" t="n"/>
      <c r="Y288" s="6" t="n"/>
    </row>
    <row r="289" ht="20" customHeight="1">
      <c r="A289" s="25" t="n"/>
      <c r="B289" s="6" t="n"/>
      <c r="C289" s="6" t="n"/>
      <c r="D289" s="18">
        <f>IF($C289="","",IFERROR(VLOOKUP($C289,'設備台帳'!$A$5:$T$204,7,FALSE),""))</f>
        <v/>
      </c>
      <c r="E289" s="18">
        <f>IF($C289="","",IFERROR(VLOOKUP($C289,'設備台帳'!$A$5:$T$204,2,FALSE),""))</f>
        <v/>
      </c>
      <c r="F289" s="18">
        <f>IF($C289="","",IFERROR(VLOOKUP($C289,'設備台帳'!$A$5:$T$204,3,FALSE),""))</f>
        <v/>
      </c>
      <c r="G289" s="18">
        <f>IF($C289="","",IFERROR(VLOOKUP($C289,'設備台帳'!$A$5:$T$204,5,FALSE),""))</f>
        <v/>
      </c>
      <c r="H289" s="6" t="n"/>
      <c r="I289" s="6" t="n"/>
      <c r="J289" s="6" t="n"/>
      <c r="K289" s="6" t="n"/>
      <c r="L289" s="6" t="n"/>
      <c r="M289" s="6" t="n"/>
      <c r="N289" s="6" t="n"/>
      <c r="O289" s="6" t="n"/>
      <c r="P289" s="6" t="n"/>
      <c r="Q289" s="6" t="n"/>
      <c r="R289" s="6" t="n"/>
      <c r="S289" s="25" t="n"/>
      <c r="T289" s="6" t="n"/>
      <c r="U289" s="6" t="n"/>
      <c r="V289" s="25" t="n"/>
      <c r="W289" s="6" t="n"/>
      <c r="X289" s="6" t="n"/>
      <c r="Y289" s="6" t="n"/>
    </row>
    <row r="290" ht="20" customHeight="1">
      <c r="A290" s="25" t="n"/>
      <c r="B290" s="6" t="n"/>
      <c r="C290" s="6" t="n"/>
      <c r="D290" s="18">
        <f>IF($C290="","",IFERROR(VLOOKUP($C290,'設備台帳'!$A$5:$T$204,7,FALSE),""))</f>
        <v/>
      </c>
      <c r="E290" s="18">
        <f>IF($C290="","",IFERROR(VLOOKUP($C290,'設備台帳'!$A$5:$T$204,2,FALSE),""))</f>
        <v/>
      </c>
      <c r="F290" s="18">
        <f>IF($C290="","",IFERROR(VLOOKUP($C290,'設備台帳'!$A$5:$T$204,3,FALSE),""))</f>
        <v/>
      </c>
      <c r="G290" s="18">
        <f>IF($C290="","",IFERROR(VLOOKUP($C290,'設備台帳'!$A$5:$T$204,5,FALSE),""))</f>
        <v/>
      </c>
      <c r="H290" s="6" t="n"/>
      <c r="I290" s="6" t="n"/>
      <c r="J290" s="6" t="n"/>
      <c r="K290" s="6" t="n"/>
      <c r="L290" s="6" t="n"/>
      <c r="M290" s="6" t="n"/>
      <c r="N290" s="6" t="n"/>
      <c r="O290" s="6" t="n"/>
      <c r="P290" s="6" t="n"/>
      <c r="Q290" s="6" t="n"/>
      <c r="R290" s="6" t="n"/>
      <c r="S290" s="25" t="n"/>
      <c r="T290" s="6" t="n"/>
      <c r="U290" s="6" t="n"/>
      <c r="V290" s="25" t="n"/>
      <c r="W290" s="6" t="n"/>
      <c r="X290" s="6" t="n"/>
      <c r="Y290" s="6" t="n"/>
    </row>
    <row r="291" ht="20" customHeight="1">
      <c r="A291" s="25" t="n"/>
      <c r="B291" s="6" t="n"/>
      <c r="C291" s="6" t="n"/>
      <c r="D291" s="18">
        <f>IF($C291="","",IFERROR(VLOOKUP($C291,'設備台帳'!$A$5:$T$204,7,FALSE),""))</f>
        <v/>
      </c>
      <c r="E291" s="18">
        <f>IF($C291="","",IFERROR(VLOOKUP($C291,'設備台帳'!$A$5:$T$204,2,FALSE),""))</f>
        <v/>
      </c>
      <c r="F291" s="18">
        <f>IF($C291="","",IFERROR(VLOOKUP($C291,'設備台帳'!$A$5:$T$204,3,FALSE),""))</f>
        <v/>
      </c>
      <c r="G291" s="18">
        <f>IF($C291="","",IFERROR(VLOOKUP($C291,'設備台帳'!$A$5:$T$204,5,FALSE),""))</f>
        <v/>
      </c>
      <c r="H291" s="6" t="n"/>
      <c r="I291" s="6" t="n"/>
      <c r="J291" s="6" t="n"/>
      <c r="K291" s="6" t="n"/>
      <c r="L291" s="6" t="n"/>
      <c r="M291" s="6" t="n"/>
      <c r="N291" s="6" t="n"/>
      <c r="O291" s="6" t="n"/>
      <c r="P291" s="6" t="n"/>
      <c r="Q291" s="6" t="n"/>
      <c r="R291" s="6" t="n"/>
      <c r="S291" s="25" t="n"/>
      <c r="T291" s="6" t="n"/>
      <c r="U291" s="6" t="n"/>
      <c r="V291" s="25" t="n"/>
      <c r="W291" s="6" t="n"/>
      <c r="X291" s="6" t="n"/>
      <c r="Y291" s="6" t="n"/>
    </row>
    <row r="292" ht="20" customHeight="1">
      <c r="A292" s="25" t="n"/>
      <c r="B292" s="6" t="n"/>
      <c r="C292" s="6" t="n"/>
      <c r="D292" s="18">
        <f>IF($C292="","",IFERROR(VLOOKUP($C292,'設備台帳'!$A$5:$T$204,7,FALSE),""))</f>
        <v/>
      </c>
      <c r="E292" s="18">
        <f>IF($C292="","",IFERROR(VLOOKUP($C292,'設備台帳'!$A$5:$T$204,2,FALSE),""))</f>
        <v/>
      </c>
      <c r="F292" s="18">
        <f>IF($C292="","",IFERROR(VLOOKUP($C292,'設備台帳'!$A$5:$T$204,3,FALSE),""))</f>
        <v/>
      </c>
      <c r="G292" s="18">
        <f>IF($C292="","",IFERROR(VLOOKUP($C292,'設備台帳'!$A$5:$T$204,5,FALSE),""))</f>
        <v/>
      </c>
      <c r="H292" s="6" t="n"/>
      <c r="I292" s="6" t="n"/>
      <c r="J292" s="6" t="n"/>
      <c r="K292" s="6" t="n"/>
      <c r="L292" s="6" t="n"/>
      <c r="M292" s="6" t="n"/>
      <c r="N292" s="6" t="n"/>
      <c r="O292" s="6" t="n"/>
      <c r="P292" s="6" t="n"/>
      <c r="Q292" s="6" t="n"/>
      <c r="R292" s="6" t="n"/>
      <c r="S292" s="25" t="n"/>
      <c r="T292" s="6" t="n"/>
      <c r="U292" s="6" t="n"/>
      <c r="V292" s="25" t="n"/>
      <c r="W292" s="6" t="n"/>
      <c r="X292" s="6" t="n"/>
      <c r="Y292" s="6" t="n"/>
    </row>
    <row r="293" ht="20" customHeight="1">
      <c r="A293" s="25" t="n"/>
      <c r="B293" s="6" t="n"/>
      <c r="C293" s="6" t="n"/>
      <c r="D293" s="18">
        <f>IF($C293="","",IFERROR(VLOOKUP($C293,'設備台帳'!$A$5:$T$204,7,FALSE),""))</f>
        <v/>
      </c>
      <c r="E293" s="18">
        <f>IF($C293="","",IFERROR(VLOOKUP($C293,'設備台帳'!$A$5:$T$204,2,FALSE),""))</f>
        <v/>
      </c>
      <c r="F293" s="18">
        <f>IF($C293="","",IFERROR(VLOOKUP($C293,'設備台帳'!$A$5:$T$204,3,FALSE),""))</f>
        <v/>
      </c>
      <c r="G293" s="18">
        <f>IF($C293="","",IFERROR(VLOOKUP($C293,'設備台帳'!$A$5:$T$204,5,FALSE),""))</f>
        <v/>
      </c>
      <c r="H293" s="6" t="n"/>
      <c r="I293" s="6" t="n"/>
      <c r="J293" s="6" t="n"/>
      <c r="K293" s="6" t="n"/>
      <c r="L293" s="6" t="n"/>
      <c r="M293" s="6" t="n"/>
      <c r="N293" s="6" t="n"/>
      <c r="O293" s="6" t="n"/>
      <c r="P293" s="6" t="n"/>
      <c r="Q293" s="6" t="n"/>
      <c r="R293" s="6" t="n"/>
      <c r="S293" s="25" t="n"/>
      <c r="T293" s="6" t="n"/>
      <c r="U293" s="6" t="n"/>
      <c r="V293" s="25" t="n"/>
      <c r="W293" s="6" t="n"/>
      <c r="X293" s="6" t="n"/>
      <c r="Y293" s="6" t="n"/>
    </row>
    <row r="294" ht="20" customHeight="1">
      <c r="A294" s="25" t="n"/>
      <c r="B294" s="6" t="n"/>
      <c r="C294" s="6" t="n"/>
      <c r="D294" s="18">
        <f>IF($C294="","",IFERROR(VLOOKUP($C294,'設備台帳'!$A$5:$T$204,7,FALSE),""))</f>
        <v/>
      </c>
      <c r="E294" s="18">
        <f>IF($C294="","",IFERROR(VLOOKUP($C294,'設備台帳'!$A$5:$T$204,2,FALSE),""))</f>
        <v/>
      </c>
      <c r="F294" s="18">
        <f>IF($C294="","",IFERROR(VLOOKUP($C294,'設備台帳'!$A$5:$T$204,3,FALSE),""))</f>
        <v/>
      </c>
      <c r="G294" s="18">
        <f>IF($C294="","",IFERROR(VLOOKUP($C294,'設備台帳'!$A$5:$T$204,5,FALSE),""))</f>
        <v/>
      </c>
      <c r="H294" s="6" t="n"/>
      <c r="I294" s="6" t="n"/>
      <c r="J294" s="6" t="n"/>
      <c r="K294" s="6" t="n"/>
      <c r="L294" s="6" t="n"/>
      <c r="M294" s="6" t="n"/>
      <c r="N294" s="6" t="n"/>
      <c r="O294" s="6" t="n"/>
      <c r="P294" s="6" t="n"/>
      <c r="Q294" s="6" t="n"/>
      <c r="R294" s="6" t="n"/>
      <c r="S294" s="25" t="n"/>
      <c r="T294" s="6" t="n"/>
      <c r="U294" s="6" t="n"/>
      <c r="V294" s="25" t="n"/>
      <c r="W294" s="6" t="n"/>
      <c r="X294" s="6" t="n"/>
      <c r="Y294" s="6" t="n"/>
    </row>
    <row r="295" ht="20" customHeight="1">
      <c r="A295" s="25" t="n"/>
      <c r="B295" s="6" t="n"/>
      <c r="C295" s="6" t="n"/>
      <c r="D295" s="18">
        <f>IF($C295="","",IFERROR(VLOOKUP($C295,'設備台帳'!$A$5:$T$204,7,FALSE),""))</f>
        <v/>
      </c>
      <c r="E295" s="18">
        <f>IF($C295="","",IFERROR(VLOOKUP($C295,'設備台帳'!$A$5:$T$204,2,FALSE),""))</f>
        <v/>
      </c>
      <c r="F295" s="18">
        <f>IF($C295="","",IFERROR(VLOOKUP($C295,'設備台帳'!$A$5:$T$204,3,FALSE),""))</f>
        <v/>
      </c>
      <c r="G295" s="18">
        <f>IF($C295="","",IFERROR(VLOOKUP($C295,'設備台帳'!$A$5:$T$204,5,FALSE),""))</f>
        <v/>
      </c>
      <c r="H295" s="6" t="n"/>
      <c r="I295" s="6" t="n"/>
      <c r="J295" s="6" t="n"/>
      <c r="K295" s="6" t="n"/>
      <c r="L295" s="6" t="n"/>
      <c r="M295" s="6" t="n"/>
      <c r="N295" s="6" t="n"/>
      <c r="O295" s="6" t="n"/>
      <c r="P295" s="6" t="n"/>
      <c r="Q295" s="6" t="n"/>
      <c r="R295" s="6" t="n"/>
      <c r="S295" s="25" t="n"/>
      <c r="T295" s="6" t="n"/>
      <c r="U295" s="6" t="n"/>
      <c r="V295" s="25" t="n"/>
      <c r="W295" s="6" t="n"/>
      <c r="X295" s="6" t="n"/>
      <c r="Y295" s="6" t="n"/>
    </row>
    <row r="296" ht="20" customHeight="1">
      <c r="A296" s="25" t="n"/>
      <c r="B296" s="6" t="n"/>
      <c r="C296" s="6" t="n"/>
      <c r="D296" s="18">
        <f>IF($C296="","",IFERROR(VLOOKUP($C296,'設備台帳'!$A$5:$T$204,7,FALSE),""))</f>
        <v/>
      </c>
      <c r="E296" s="18">
        <f>IF($C296="","",IFERROR(VLOOKUP($C296,'設備台帳'!$A$5:$T$204,2,FALSE),""))</f>
        <v/>
      </c>
      <c r="F296" s="18">
        <f>IF($C296="","",IFERROR(VLOOKUP($C296,'設備台帳'!$A$5:$T$204,3,FALSE),""))</f>
        <v/>
      </c>
      <c r="G296" s="18">
        <f>IF($C296="","",IFERROR(VLOOKUP($C296,'設備台帳'!$A$5:$T$204,5,FALSE),""))</f>
        <v/>
      </c>
      <c r="H296" s="6" t="n"/>
      <c r="I296" s="6" t="n"/>
      <c r="J296" s="6" t="n"/>
      <c r="K296" s="6" t="n"/>
      <c r="L296" s="6" t="n"/>
      <c r="M296" s="6" t="n"/>
      <c r="N296" s="6" t="n"/>
      <c r="O296" s="6" t="n"/>
      <c r="P296" s="6" t="n"/>
      <c r="Q296" s="6" t="n"/>
      <c r="R296" s="6" t="n"/>
      <c r="S296" s="25" t="n"/>
      <c r="T296" s="6" t="n"/>
      <c r="U296" s="6" t="n"/>
      <c r="V296" s="25" t="n"/>
      <c r="W296" s="6" t="n"/>
      <c r="X296" s="6" t="n"/>
      <c r="Y296" s="6" t="n"/>
    </row>
    <row r="297" ht="20" customHeight="1">
      <c r="A297" s="25" t="n"/>
      <c r="B297" s="6" t="n"/>
      <c r="C297" s="6" t="n"/>
      <c r="D297" s="18">
        <f>IF($C297="","",IFERROR(VLOOKUP($C297,'設備台帳'!$A$5:$T$204,7,FALSE),""))</f>
        <v/>
      </c>
      <c r="E297" s="18">
        <f>IF($C297="","",IFERROR(VLOOKUP($C297,'設備台帳'!$A$5:$T$204,2,FALSE),""))</f>
        <v/>
      </c>
      <c r="F297" s="18">
        <f>IF($C297="","",IFERROR(VLOOKUP($C297,'設備台帳'!$A$5:$T$204,3,FALSE),""))</f>
        <v/>
      </c>
      <c r="G297" s="18">
        <f>IF($C297="","",IFERROR(VLOOKUP($C297,'設備台帳'!$A$5:$T$204,5,FALSE),""))</f>
        <v/>
      </c>
      <c r="H297" s="6" t="n"/>
      <c r="I297" s="6" t="n"/>
      <c r="J297" s="6" t="n"/>
      <c r="K297" s="6" t="n"/>
      <c r="L297" s="6" t="n"/>
      <c r="M297" s="6" t="n"/>
      <c r="N297" s="6" t="n"/>
      <c r="O297" s="6" t="n"/>
      <c r="P297" s="6" t="n"/>
      <c r="Q297" s="6" t="n"/>
      <c r="R297" s="6" t="n"/>
      <c r="S297" s="25" t="n"/>
      <c r="T297" s="6" t="n"/>
      <c r="U297" s="6" t="n"/>
      <c r="V297" s="25" t="n"/>
      <c r="W297" s="6" t="n"/>
      <c r="X297" s="6" t="n"/>
      <c r="Y297" s="6" t="n"/>
    </row>
    <row r="298" ht="20" customHeight="1">
      <c r="A298" s="25" t="n"/>
      <c r="B298" s="6" t="n"/>
      <c r="C298" s="6" t="n"/>
      <c r="D298" s="18">
        <f>IF($C298="","",IFERROR(VLOOKUP($C298,'設備台帳'!$A$5:$T$204,7,FALSE),""))</f>
        <v/>
      </c>
      <c r="E298" s="18">
        <f>IF($C298="","",IFERROR(VLOOKUP($C298,'設備台帳'!$A$5:$T$204,2,FALSE),""))</f>
        <v/>
      </c>
      <c r="F298" s="18">
        <f>IF($C298="","",IFERROR(VLOOKUP($C298,'設備台帳'!$A$5:$T$204,3,FALSE),""))</f>
        <v/>
      </c>
      <c r="G298" s="18">
        <f>IF($C298="","",IFERROR(VLOOKUP($C298,'設備台帳'!$A$5:$T$204,5,FALSE),""))</f>
        <v/>
      </c>
      <c r="H298" s="6" t="n"/>
      <c r="I298" s="6" t="n"/>
      <c r="J298" s="6" t="n"/>
      <c r="K298" s="6" t="n"/>
      <c r="L298" s="6" t="n"/>
      <c r="M298" s="6" t="n"/>
      <c r="N298" s="6" t="n"/>
      <c r="O298" s="6" t="n"/>
      <c r="P298" s="6" t="n"/>
      <c r="Q298" s="6" t="n"/>
      <c r="R298" s="6" t="n"/>
      <c r="S298" s="25" t="n"/>
      <c r="T298" s="6" t="n"/>
      <c r="U298" s="6" t="n"/>
      <c r="V298" s="25" t="n"/>
      <c r="W298" s="6" t="n"/>
      <c r="X298" s="6" t="n"/>
      <c r="Y298" s="6" t="n"/>
    </row>
    <row r="299" ht="20" customHeight="1">
      <c r="A299" s="25" t="n"/>
      <c r="B299" s="6" t="n"/>
      <c r="C299" s="6" t="n"/>
      <c r="D299" s="18">
        <f>IF($C299="","",IFERROR(VLOOKUP($C299,'設備台帳'!$A$5:$T$204,7,FALSE),""))</f>
        <v/>
      </c>
      <c r="E299" s="18">
        <f>IF($C299="","",IFERROR(VLOOKUP($C299,'設備台帳'!$A$5:$T$204,2,FALSE),""))</f>
        <v/>
      </c>
      <c r="F299" s="18">
        <f>IF($C299="","",IFERROR(VLOOKUP($C299,'設備台帳'!$A$5:$T$204,3,FALSE),""))</f>
        <v/>
      </c>
      <c r="G299" s="18">
        <f>IF($C299="","",IFERROR(VLOOKUP($C299,'設備台帳'!$A$5:$T$204,5,FALSE),""))</f>
        <v/>
      </c>
      <c r="H299" s="6" t="n"/>
      <c r="I299" s="6" t="n"/>
      <c r="J299" s="6" t="n"/>
      <c r="K299" s="6" t="n"/>
      <c r="L299" s="6" t="n"/>
      <c r="M299" s="6" t="n"/>
      <c r="N299" s="6" t="n"/>
      <c r="O299" s="6" t="n"/>
      <c r="P299" s="6" t="n"/>
      <c r="Q299" s="6" t="n"/>
      <c r="R299" s="6" t="n"/>
      <c r="S299" s="25" t="n"/>
      <c r="T299" s="6" t="n"/>
      <c r="U299" s="6" t="n"/>
      <c r="V299" s="25" t="n"/>
      <c r="W299" s="6" t="n"/>
      <c r="X299" s="6" t="n"/>
      <c r="Y299" s="6" t="n"/>
    </row>
    <row r="300" ht="20" customHeight="1">
      <c r="A300" s="25" t="n"/>
      <c r="B300" s="6" t="n"/>
      <c r="C300" s="6" t="n"/>
      <c r="D300" s="18">
        <f>IF($C300="","",IFERROR(VLOOKUP($C300,'設備台帳'!$A$5:$T$204,7,FALSE),""))</f>
        <v/>
      </c>
      <c r="E300" s="18">
        <f>IF($C300="","",IFERROR(VLOOKUP($C300,'設備台帳'!$A$5:$T$204,2,FALSE),""))</f>
        <v/>
      </c>
      <c r="F300" s="18">
        <f>IF($C300="","",IFERROR(VLOOKUP($C300,'設備台帳'!$A$5:$T$204,3,FALSE),""))</f>
        <v/>
      </c>
      <c r="G300" s="18">
        <f>IF($C300="","",IFERROR(VLOOKUP($C300,'設備台帳'!$A$5:$T$204,5,FALSE),""))</f>
        <v/>
      </c>
      <c r="H300" s="6" t="n"/>
      <c r="I300" s="6" t="n"/>
      <c r="J300" s="6" t="n"/>
      <c r="K300" s="6" t="n"/>
      <c r="L300" s="6" t="n"/>
      <c r="M300" s="6" t="n"/>
      <c r="N300" s="6" t="n"/>
      <c r="O300" s="6" t="n"/>
      <c r="P300" s="6" t="n"/>
      <c r="Q300" s="6" t="n"/>
      <c r="R300" s="6" t="n"/>
      <c r="S300" s="25" t="n"/>
      <c r="T300" s="6" t="n"/>
      <c r="U300" s="6" t="n"/>
      <c r="V300" s="25" t="n"/>
      <c r="W300" s="6" t="n"/>
      <c r="X300" s="6" t="n"/>
      <c r="Y300" s="6" t="n"/>
    </row>
    <row r="301" ht="20" customHeight="1">
      <c r="A301" s="25" t="n"/>
      <c r="B301" s="6" t="n"/>
      <c r="C301" s="6" t="n"/>
      <c r="D301" s="18">
        <f>IF($C301="","",IFERROR(VLOOKUP($C301,'設備台帳'!$A$5:$T$204,7,FALSE),""))</f>
        <v/>
      </c>
      <c r="E301" s="18">
        <f>IF($C301="","",IFERROR(VLOOKUP($C301,'設備台帳'!$A$5:$T$204,2,FALSE),""))</f>
        <v/>
      </c>
      <c r="F301" s="18">
        <f>IF($C301="","",IFERROR(VLOOKUP($C301,'設備台帳'!$A$5:$T$204,3,FALSE),""))</f>
        <v/>
      </c>
      <c r="G301" s="18">
        <f>IF($C301="","",IFERROR(VLOOKUP($C301,'設備台帳'!$A$5:$T$204,5,FALSE),""))</f>
        <v/>
      </c>
      <c r="H301" s="6" t="n"/>
      <c r="I301" s="6" t="n"/>
      <c r="J301" s="6" t="n"/>
      <c r="K301" s="6" t="n"/>
      <c r="L301" s="6" t="n"/>
      <c r="M301" s="6" t="n"/>
      <c r="N301" s="6" t="n"/>
      <c r="O301" s="6" t="n"/>
      <c r="P301" s="6" t="n"/>
      <c r="Q301" s="6" t="n"/>
      <c r="R301" s="6" t="n"/>
      <c r="S301" s="25" t="n"/>
      <c r="T301" s="6" t="n"/>
      <c r="U301" s="6" t="n"/>
      <c r="V301" s="25" t="n"/>
      <c r="W301" s="6" t="n"/>
      <c r="X301" s="6" t="n"/>
      <c r="Y301" s="6" t="n"/>
    </row>
    <row r="302" ht="20" customHeight="1">
      <c r="A302" s="25" t="n"/>
      <c r="B302" s="6" t="n"/>
      <c r="C302" s="6" t="n"/>
      <c r="D302" s="18">
        <f>IF($C302="","",IFERROR(VLOOKUP($C302,'設備台帳'!$A$5:$T$204,7,FALSE),""))</f>
        <v/>
      </c>
      <c r="E302" s="18">
        <f>IF($C302="","",IFERROR(VLOOKUP($C302,'設備台帳'!$A$5:$T$204,2,FALSE),""))</f>
        <v/>
      </c>
      <c r="F302" s="18">
        <f>IF($C302="","",IFERROR(VLOOKUP($C302,'設備台帳'!$A$5:$T$204,3,FALSE),""))</f>
        <v/>
      </c>
      <c r="G302" s="18">
        <f>IF($C302="","",IFERROR(VLOOKUP($C302,'設備台帳'!$A$5:$T$204,5,FALSE),""))</f>
        <v/>
      </c>
      <c r="H302" s="6" t="n"/>
      <c r="I302" s="6" t="n"/>
      <c r="J302" s="6" t="n"/>
      <c r="K302" s="6" t="n"/>
      <c r="L302" s="6" t="n"/>
      <c r="M302" s="6" t="n"/>
      <c r="N302" s="6" t="n"/>
      <c r="O302" s="6" t="n"/>
      <c r="P302" s="6" t="n"/>
      <c r="Q302" s="6" t="n"/>
      <c r="R302" s="6" t="n"/>
      <c r="S302" s="25" t="n"/>
      <c r="T302" s="6" t="n"/>
      <c r="U302" s="6" t="n"/>
      <c r="V302" s="25" t="n"/>
      <c r="W302" s="6" t="n"/>
      <c r="X302" s="6" t="n"/>
      <c r="Y302" s="6" t="n"/>
    </row>
    <row r="303" ht="20" customHeight="1">
      <c r="A303" s="25" t="n"/>
      <c r="B303" s="6" t="n"/>
      <c r="C303" s="6" t="n"/>
      <c r="D303" s="18">
        <f>IF($C303="","",IFERROR(VLOOKUP($C303,'設備台帳'!$A$5:$T$204,7,FALSE),""))</f>
        <v/>
      </c>
      <c r="E303" s="18">
        <f>IF($C303="","",IFERROR(VLOOKUP($C303,'設備台帳'!$A$5:$T$204,2,FALSE),""))</f>
        <v/>
      </c>
      <c r="F303" s="18">
        <f>IF($C303="","",IFERROR(VLOOKUP($C303,'設備台帳'!$A$5:$T$204,3,FALSE),""))</f>
        <v/>
      </c>
      <c r="G303" s="18">
        <f>IF($C303="","",IFERROR(VLOOKUP($C303,'設備台帳'!$A$5:$T$204,5,FALSE),""))</f>
        <v/>
      </c>
      <c r="H303" s="6" t="n"/>
      <c r="I303" s="6" t="n"/>
      <c r="J303" s="6" t="n"/>
      <c r="K303" s="6" t="n"/>
      <c r="L303" s="6" t="n"/>
      <c r="M303" s="6" t="n"/>
      <c r="N303" s="6" t="n"/>
      <c r="O303" s="6" t="n"/>
      <c r="P303" s="6" t="n"/>
      <c r="Q303" s="6" t="n"/>
      <c r="R303" s="6" t="n"/>
      <c r="S303" s="25" t="n"/>
      <c r="T303" s="6" t="n"/>
      <c r="U303" s="6" t="n"/>
      <c r="V303" s="25" t="n"/>
      <c r="W303" s="6" t="n"/>
      <c r="X303" s="6" t="n"/>
      <c r="Y303" s="6" t="n"/>
    </row>
    <row r="304" ht="20" customHeight="1">
      <c r="A304" s="25" t="n"/>
      <c r="B304" s="6" t="n"/>
      <c r="C304" s="6" t="n"/>
      <c r="D304" s="18">
        <f>IF($C304="","",IFERROR(VLOOKUP($C304,'設備台帳'!$A$5:$T$204,7,FALSE),""))</f>
        <v/>
      </c>
      <c r="E304" s="18">
        <f>IF($C304="","",IFERROR(VLOOKUP($C304,'設備台帳'!$A$5:$T$204,2,FALSE),""))</f>
        <v/>
      </c>
      <c r="F304" s="18">
        <f>IF($C304="","",IFERROR(VLOOKUP($C304,'設備台帳'!$A$5:$T$204,3,FALSE),""))</f>
        <v/>
      </c>
      <c r="G304" s="18">
        <f>IF($C304="","",IFERROR(VLOOKUP($C304,'設備台帳'!$A$5:$T$204,5,FALSE),""))</f>
        <v/>
      </c>
      <c r="H304" s="6" t="n"/>
      <c r="I304" s="6" t="n"/>
      <c r="J304" s="6" t="n"/>
      <c r="K304" s="6" t="n"/>
      <c r="L304" s="6" t="n"/>
      <c r="M304" s="6" t="n"/>
      <c r="N304" s="6" t="n"/>
      <c r="O304" s="6" t="n"/>
      <c r="P304" s="6" t="n"/>
      <c r="Q304" s="6" t="n"/>
      <c r="R304" s="6" t="n"/>
      <c r="S304" s="25" t="n"/>
      <c r="T304" s="6" t="n"/>
      <c r="U304" s="6" t="n"/>
      <c r="V304" s="25" t="n"/>
      <c r="W304" s="6" t="n"/>
      <c r="X304" s="6" t="n"/>
      <c r="Y304" s="6" t="n"/>
    </row>
    <row r="305" ht="20" customHeight="1">
      <c r="A305" s="25" t="n"/>
      <c r="B305" s="6" t="n"/>
      <c r="C305" s="6" t="n"/>
      <c r="D305" s="18">
        <f>IF($C305="","",IFERROR(VLOOKUP($C305,'設備台帳'!$A$5:$T$204,7,FALSE),""))</f>
        <v/>
      </c>
      <c r="E305" s="18">
        <f>IF($C305="","",IFERROR(VLOOKUP($C305,'設備台帳'!$A$5:$T$204,2,FALSE),""))</f>
        <v/>
      </c>
      <c r="F305" s="18">
        <f>IF($C305="","",IFERROR(VLOOKUP($C305,'設備台帳'!$A$5:$T$204,3,FALSE),""))</f>
        <v/>
      </c>
      <c r="G305" s="18">
        <f>IF($C305="","",IFERROR(VLOOKUP($C305,'設備台帳'!$A$5:$T$204,5,FALSE),""))</f>
        <v/>
      </c>
      <c r="H305" s="6" t="n"/>
      <c r="I305" s="6" t="n"/>
      <c r="J305" s="6" t="n"/>
      <c r="K305" s="6" t="n"/>
      <c r="L305" s="6" t="n"/>
      <c r="M305" s="6" t="n"/>
      <c r="N305" s="6" t="n"/>
      <c r="O305" s="6" t="n"/>
      <c r="P305" s="6" t="n"/>
      <c r="Q305" s="6" t="n"/>
      <c r="R305" s="6" t="n"/>
      <c r="S305" s="25" t="n"/>
      <c r="T305" s="6" t="n"/>
      <c r="U305" s="6" t="n"/>
      <c r="V305" s="25" t="n"/>
      <c r="W305" s="6" t="n"/>
      <c r="X305" s="6" t="n"/>
      <c r="Y305" s="6" t="n"/>
    </row>
    <row r="306" ht="20" customHeight="1">
      <c r="A306" s="25" t="n"/>
      <c r="B306" s="6" t="n"/>
      <c r="C306" s="6" t="n"/>
      <c r="D306" s="18">
        <f>IF($C306="","",IFERROR(VLOOKUP($C306,'設備台帳'!$A$5:$T$204,7,FALSE),""))</f>
        <v/>
      </c>
      <c r="E306" s="18">
        <f>IF($C306="","",IFERROR(VLOOKUP($C306,'設備台帳'!$A$5:$T$204,2,FALSE),""))</f>
        <v/>
      </c>
      <c r="F306" s="18">
        <f>IF($C306="","",IFERROR(VLOOKUP($C306,'設備台帳'!$A$5:$T$204,3,FALSE),""))</f>
        <v/>
      </c>
      <c r="G306" s="18">
        <f>IF($C306="","",IFERROR(VLOOKUP($C306,'設備台帳'!$A$5:$T$204,5,FALSE),""))</f>
        <v/>
      </c>
      <c r="H306" s="6" t="n"/>
      <c r="I306" s="6" t="n"/>
      <c r="J306" s="6" t="n"/>
      <c r="K306" s="6" t="n"/>
      <c r="L306" s="6" t="n"/>
      <c r="M306" s="6" t="n"/>
      <c r="N306" s="6" t="n"/>
      <c r="O306" s="6" t="n"/>
      <c r="P306" s="6" t="n"/>
      <c r="Q306" s="6" t="n"/>
      <c r="R306" s="6" t="n"/>
      <c r="S306" s="25" t="n"/>
      <c r="T306" s="6" t="n"/>
      <c r="U306" s="6" t="n"/>
      <c r="V306" s="25" t="n"/>
      <c r="W306" s="6" t="n"/>
      <c r="X306" s="6" t="n"/>
      <c r="Y306" s="6" t="n"/>
    </row>
    <row r="307" ht="20" customHeight="1">
      <c r="A307" s="25" t="n"/>
      <c r="B307" s="6" t="n"/>
      <c r="C307" s="6" t="n"/>
      <c r="D307" s="18">
        <f>IF($C307="","",IFERROR(VLOOKUP($C307,'設備台帳'!$A$5:$T$204,7,FALSE),""))</f>
        <v/>
      </c>
      <c r="E307" s="18">
        <f>IF($C307="","",IFERROR(VLOOKUP($C307,'設備台帳'!$A$5:$T$204,2,FALSE),""))</f>
        <v/>
      </c>
      <c r="F307" s="18">
        <f>IF($C307="","",IFERROR(VLOOKUP($C307,'設備台帳'!$A$5:$T$204,3,FALSE),""))</f>
        <v/>
      </c>
      <c r="G307" s="18">
        <f>IF($C307="","",IFERROR(VLOOKUP($C307,'設備台帳'!$A$5:$T$204,5,FALSE),""))</f>
        <v/>
      </c>
      <c r="H307" s="6" t="n"/>
      <c r="I307" s="6" t="n"/>
      <c r="J307" s="6" t="n"/>
      <c r="K307" s="6" t="n"/>
      <c r="L307" s="6" t="n"/>
      <c r="M307" s="6" t="n"/>
      <c r="N307" s="6" t="n"/>
      <c r="O307" s="6" t="n"/>
      <c r="P307" s="6" t="n"/>
      <c r="Q307" s="6" t="n"/>
      <c r="R307" s="6" t="n"/>
      <c r="S307" s="25" t="n"/>
      <c r="T307" s="6" t="n"/>
      <c r="U307" s="6" t="n"/>
      <c r="V307" s="25" t="n"/>
      <c r="W307" s="6" t="n"/>
      <c r="X307" s="6" t="n"/>
      <c r="Y307" s="6" t="n"/>
    </row>
    <row r="308" ht="20" customHeight="1">
      <c r="A308" s="25" t="n"/>
      <c r="B308" s="6" t="n"/>
      <c r="C308" s="6" t="n"/>
      <c r="D308" s="18">
        <f>IF($C308="","",IFERROR(VLOOKUP($C308,'設備台帳'!$A$5:$T$204,7,FALSE),""))</f>
        <v/>
      </c>
      <c r="E308" s="18">
        <f>IF($C308="","",IFERROR(VLOOKUP($C308,'設備台帳'!$A$5:$T$204,2,FALSE),""))</f>
        <v/>
      </c>
      <c r="F308" s="18">
        <f>IF($C308="","",IFERROR(VLOOKUP($C308,'設備台帳'!$A$5:$T$204,3,FALSE),""))</f>
        <v/>
      </c>
      <c r="G308" s="18">
        <f>IF($C308="","",IFERROR(VLOOKUP($C308,'設備台帳'!$A$5:$T$204,5,FALSE),""))</f>
        <v/>
      </c>
      <c r="H308" s="6" t="n"/>
      <c r="I308" s="6" t="n"/>
      <c r="J308" s="6" t="n"/>
      <c r="K308" s="6" t="n"/>
      <c r="L308" s="6" t="n"/>
      <c r="M308" s="6" t="n"/>
      <c r="N308" s="6" t="n"/>
      <c r="O308" s="6" t="n"/>
      <c r="P308" s="6" t="n"/>
      <c r="Q308" s="6" t="n"/>
      <c r="R308" s="6" t="n"/>
      <c r="S308" s="25" t="n"/>
      <c r="T308" s="6" t="n"/>
      <c r="U308" s="6" t="n"/>
      <c r="V308" s="25" t="n"/>
      <c r="W308" s="6" t="n"/>
      <c r="X308" s="6" t="n"/>
      <c r="Y308" s="6" t="n"/>
    </row>
    <row r="309" ht="20" customHeight="1">
      <c r="A309" s="25" t="n"/>
      <c r="B309" s="6" t="n"/>
      <c r="C309" s="6" t="n"/>
      <c r="D309" s="18">
        <f>IF($C309="","",IFERROR(VLOOKUP($C309,'設備台帳'!$A$5:$T$204,7,FALSE),""))</f>
        <v/>
      </c>
      <c r="E309" s="18">
        <f>IF($C309="","",IFERROR(VLOOKUP($C309,'設備台帳'!$A$5:$T$204,2,FALSE),""))</f>
        <v/>
      </c>
      <c r="F309" s="18">
        <f>IF($C309="","",IFERROR(VLOOKUP($C309,'設備台帳'!$A$5:$T$204,3,FALSE),""))</f>
        <v/>
      </c>
      <c r="G309" s="18">
        <f>IF($C309="","",IFERROR(VLOOKUP($C309,'設備台帳'!$A$5:$T$204,5,FALSE),""))</f>
        <v/>
      </c>
      <c r="H309" s="6" t="n"/>
      <c r="I309" s="6" t="n"/>
      <c r="J309" s="6" t="n"/>
      <c r="K309" s="6" t="n"/>
      <c r="L309" s="6" t="n"/>
      <c r="M309" s="6" t="n"/>
      <c r="N309" s="6" t="n"/>
      <c r="O309" s="6" t="n"/>
      <c r="P309" s="6" t="n"/>
      <c r="Q309" s="6" t="n"/>
      <c r="R309" s="6" t="n"/>
      <c r="S309" s="25" t="n"/>
      <c r="T309" s="6" t="n"/>
      <c r="U309" s="6" t="n"/>
      <c r="V309" s="25" t="n"/>
      <c r="W309" s="6" t="n"/>
      <c r="X309" s="6" t="n"/>
      <c r="Y309" s="6" t="n"/>
    </row>
    <row r="310" ht="20" customHeight="1">
      <c r="A310" s="25" t="n"/>
      <c r="B310" s="6" t="n"/>
      <c r="C310" s="6" t="n"/>
      <c r="D310" s="18">
        <f>IF($C310="","",IFERROR(VLOOKUP($C310,'設備台帳'!$A$5:$T$204,7,FALSE),""))</f>
        <v/>
      </c>
      <c r="E310" s="18">
        <f>IF($C310="","",IFERROR(VLOOKUP($C310,'設備台帳'!$A$5:$T$204,2,FALSE),""))</f>
        <v/>
      </c>
      <c r="F310" s="18">
        <f>IF($C310="","",IFERROR(VLOOKUP($C310,'設備台帳'!$A$5:$T$204,3,FALSE),""))</f>
        <v/>
      </c>
      <c r="G310" s="18">
        <f>IF($C310="","",IFERROR(VLOOKUP($C310,'設備台帳'!$A$5:$T$204,5,FALSE),""))</f>
        <v/>
      </c>
      <c r="H310" s="6" t="n"/>
      <c r="I310" s="6" t="n"/>
      <c r="J310" s="6" t="n"/>
      <c r="K310" s="6" t="n"/>
      <c r="L310" s="6" t="n"/>
      <c r="M310" s="6" t="n"/>
      <c r="N310" s="6" t="n"/>
      <c r="O310" s="6" t="n"/>
      <c r="P310" s="6" t="n"/>
      <c r="Q310" s="6" t="n"/>
      <c r="R310" s="6" t="n"/>
      <c r="S310" s="25" t="n"/>
      <c r="T310" s="6" t="n"/>
      <c r="U310" s="6" t="n"/>
      <c r="V310" s="25" t="n"/>
      <c r="W310" s="6" t="n"/>
      <c r="X310" s="6" t="n"/>
      <c r="Y310" s="6" t="n"/>
    </row>
    <row r="311" ht="20" customHeight="1">
      <c r="A311" s="25" t="n"/>
      <c r="B311" s="6" t="n"/>
      <c r="C311" s="6" t="n"/>
      <c r="D311" s="18">
        <f>IF($C311="","",IFERROR(VLOOKUP($C311,'設備台帳'!$A$5:$T$204,7,FALSE),""))</f>
        <v/>
      </c>
      <c r="E311" s="18">
        <f>IF($C311="","",IFERROR(VLOOKUP($C311,'設備台帳'!$A$5:$T$204,2,FALSE),""))</f>
        <v/>
      </c>
      <c r="F311" s="18">
        <f>IF($C311="","",IFERROR(VLOOKUP($C311,'設備台帳'!$A$5:$T$204,3,FALSE),""))</f>
        <v/>
      </c>
      <c r="G311" s="18">
        <f>IF($C311="","",IFERROR(VLOOKUP($C311,'設備台帳'!$A$5:$T$204,5,FALSE),""))</f>
        <v/>
      </c>
      <c r="H311" s="6" t="n"/>
      <c r="I311" s="6" t="n"/>
      <c r="J311" s="6" t="n"/>
      <c r="K311" s="6" t="n"/>
      <c r="L311" s="6" t="n"/>
      <c r="M311" s="6" t="n"/>
      <c r="N311" s="6" t="n"/>
      <c r="O311" s="6" t="n"/>
      <c r="P311" s="6" t="n"/>
      <c r="Q311" s="6" t="n"/>
      <c r="R311" s="6" t="n"/>
      <c r="S311" s="25" t="n"/>
      <c r="T311" s="6" t="n"/>
      <c r="U311" s="6" t="n"/>
      <c r="V311" s="25" t="n"/>
      <c r="W311" s="6" t="n"/>
      <c r="X311" s="6" t="n"/>
      <c r="Y311" s="6" t="n"/>
    </row>
    <row r="312" ht="20" customHeight="1">
      <c r="A312" s="25" t="n"/>
      <c r="B312" s="6" t="n"/>
      <c r="C312" s="6" t="n"/>
      <c r="D312" s="18">
        <f>IF($C312="","",IFERROR(VLOOKUP($C312,'設備台帳'!$A$5:$T$204,7,FALSE),""))</f>
        <v/>
      </c>
      <c r="E312" s="18">
        <f>IF($C312="","",IFERROR(VLOOKUP($C312,'設備台帳'!$A$5:$T$204,2,FALSE),""))</f>
        <v/>
      </c>
      <c r="F312" s="18">
        <f>IF($C312="","",IFERROR(VLOOKUP($C312,'設備台帳'!$A$5:$T$204,3,FALSE),""))</f>
        <v/>
      </c>
      <c r="G312" s="18">
        <f>IF($C312="","",IFERROR(VLOOKUP($C312,'設備台帳'!$A$5:$T$204,5,FALSE),""))</f>
        <v/>
      </c>
      <c r="H312" s="6" t="n"/>
      <c r="I312" s="6" t="n"/>
      <c r="J312" s="6" t="n"/>
      <c r="K312" s="6" t="n"/>
      <c r="L312" s="6" t="n"/>
      <c r="M312" s="6" t="n"/>
      <c r="N312" s="6" t="n"/>
      <c r="O312" s="6" t="n"/>
      <c r="P312" s="6" t="n"/>
      <c r="Q312" s="6" t="n"/>
      <c r="R312" s="6" t="n"/>
      <c r="S312" s="25" t="n"/>
      <c r="T312" s="6" t="n"/>
      <c r="U312" s="6" t="n"/>
      <c r="V312" s="25" t="n"/>
      <c r="W312" s="6" t="n"/>
      <c r="X312" s="6" t="n"/>
      <c r="Y312" s="6" t="n"/>
    </row>
    <row r="313" ht="20" customHeight="1">
      <c r="A313" s="25" t="n"/>
      <c r="B313" s="6" t="n"/>
      <c r="C313" s="6" t="n"/>
      <c r="D313" s="18">
        <f>IF($C313="","",IFERROR(VLOOKUP($C313,'設備台帳'!$A$5:$T$204,7,FALSE),""))</f>
        <v/>
      </c>
      <c r="E313" s="18">
        <f>IF($C313="","",IFERROR(VLOOKUP($C313,'設備台帳'!$A$5:$T$204,2,FALSE),""))</f>
        <v/>
      </c>
      <c r="F313" s="18">
        <f>IF($C313="","",IFERROR(VLOOKUP($C313,'設備台帳'!$A$5:$T$204,3,FALSE),""))</f>
        <v/>
      </c>
      <c r="G313" s="18">
        <f>IF($C313="","",IFERROR(VLOOKUP($C313,'設備台帳'!$A$5:$T$204,5,FALSE),""))</f>
        <v/>
      </c>
      <c r="H313" s="6" t="n"/>
      <c r="I313" s="6" t="n"/>
      <c r="J313" s="6" t="n"/>
      <c r="K313" s="6" t="n"/>
      <c r="L313" s="6" t="n"/>
      <c r="M313" s="6" t="n"/>
      <c r="N313" s="6" t="n"/>
      <c r="O313" s="6" t="n"/>
      <c r="P313" s="6" t="n"/>
      <c r="Q313" s="6" t="n"/>
      <c r="R313" s="6" t="n"/>
      <c r="S313" s="25" t="n"/>
      <c r="T313" s="6" t="n"/>
      <c r="U313" s="6" t="n"/>
      <c r="V313" s="25" t="n"/>
      <c r="W313" s="6" t="n"/>
      <c r="X313" s="6" t="n"/>
      <c r="Y313" s="6" t="n"/>
    </row>
    <row r="314" ht="20" customHeight="1">
      <c r="A314" s="25" t="n"/>
      <c r="B314" s="6" t="n"/>
      <c r="C314" s="6" t="n"/>
      <c r="D314" s="18">
        <f>IF($C314="","",IFERROR(VLOOKUP($C314,'設備台帳'!$A$5:$T$204,7,FALSE),""))</f>
        <v/>
      </c>
      <c r="E314" s="18">
        <f>IF($C314="","",IFERROR(VLOOKUP($C314,'設備台帳'!$A$5:$T$204,2,FALSE),""))</f>
        <v/>
      </c>
      <c r="F314" s="18">
        <f>IF($C314="","",IFERROR(VLOOKUP($C314,'設備台帳'!$A$5:$T$204,3,FALSE),""))</f>
        <v/>
      </c>
      <c r="G314" s="18">
        <f>IF($C314="","",IFERROR(VLOOKUP($C314,'設備台帳'!$A$5:$T$204,5,FALSE),""))</f>
        <v/>
      </c>
      <c r="H314" s="6" t="n"/>
      <c r="I314" s="6" t="n"/>
      <c r="J314" s="6" t="n"/>
      <c r="K314" s="6" t="n"/>
      <c r="L314" s="6" t="n"/>
      <c r="M314" s="6" t="n"/>
      <c r="N314" s="6" t="n"/>
      <c r="O314" s="6" t="n"/>
      <c r="P314" s="6" t="n"/>
      <c r="Q314" s="6" t="n"/>
      <c r="R314" s="6" t="n"/>
      <c r="S314" s="25" t="n"/>
      <c r="T314" s="6" t="n"/>
      <c r="U314" s="6" t="n"/>
      <c r="V314" s="25" t="n"/>
      <c r="W314" s="6" t="n"/>
      <c r="X314" s="6" t="n"/>
      <c r="Y314" s="6" t="n"/>
    </row>
    <row r="315" ht="20" customHeight="1">
      <c r="A315" s="25" t="n"/>
      <c r="B315" s="6" t="n"/>
      <c r="C315" s="6" t="n"/>
      <c r="D315" s="18">
        <f>IF($C315="","",IFERROR(VLOOKUP($C315,'設備台帳'!$A$5:$T$204,7,FALSE),""))</f>
        <v/>
      </c>
      <c r="E315" s="18">
        <f>IF($C315="","",IFERROR(VLOOKUP($C315,'設備台帳'!$A$5:$T$204,2,FALSE),""))</f>
        <v/>
      </c>
      <c r="F315" s="18">
        <f>IF($C315="","",IFERROR(VLOOKUP($C315,'設備台帳'!$A$5:$T$204,3,FALSE),""))</f>
        <v/>
      </c>
      <c r="G315" s="18">
        <f>IF($C315="","",IFERROR(VLOOKUP($C315,'設備台帳'!$A$5:$T$204,5,FALSE),""))</f>
        <v/>
      </c>
      <c r="H315" s="6" t="n"/>
      <c r="I315" s="6" t="n"/>
      <c r="J315" s="6" t="n"/>
      <c r="K315" s="6" t="n"/>
      <c r="L315" s="6" t="n"/>
      <c r="M315" s="6" t="n"/>
      <c r="N315" s="6" t="n"/>
      <c r="O315" s="6" t="n"/>
      <c r="P315" s="6" t="n"/>
      <c r="Q315" s="6" t="n"/>
      <c r="R315" s="6" t="n"/>
      <c r="S315" s="25" t="n"/>
      <c r="T315" s="6" t="n"/>
      <c r="U315" s="6" t="n"/>
      <c r="V315" s="25" t="n"/>
      <c r="W315" s="6" t="n"/>
      <c r="X315" s="6" t="n"/>
      <c r="Y315" s="6" t="n"/>
    </row>
    <row r="316" ht="20" customHeight="1">
      <c r="A316" s="25" t="n"/>
      <c r="B316" s="6" t="n"/>
      <c r="C316" s="6" t="n"/>
      <c r="D316" s="18">
        <f>IF($C316="","",IFERROR(VLOOKUP($C316,'設備台帳'!$A$5:$T$204,7,FALSE),""))</f>
        <v/>
      </c>
      <c r="E316" s="18">
        <f>IF($C316="","",IFERROR(VLOOKUP($C316,'設備台帳'!$A$5:$T$204,2,FALSE),""))</f>
        <v/>
      </c>
      <c r="F316" s="18">
        <f>IF($C316="","",IFERROR(VLOOKUP($C316,'設備台帳'!$A$5:$T$204,3,FALSE),""))</f>
        <v/>
      </c>
      <c r="G316" s="18">
        <f>IF($C316="","",IFERROR(VLOOKUP($C316,'設備台帳'!$A$5:$T$204,5,FALSE),""))</f>
        <v/>
      </c>
      <c r="H316" s="6" t="n"/>
      <c r="I316" s="6" t="n"/>
      <c r="J316" s="6" t="n"/>
      <c r="K316" s="6" t="n"/>
      <c r="L316" s="6" t="n"/>
      <c r="M316" s="6" t="n"/>
      <c r="N316" s="6" t="n"/>
      <c r="O316" s="6" t="n"/>
      <c r="P316" s="6" t="n"/>
      <c r="Q316" s="6" t="n"/>
      <c r="R316" s="6" t="n"/>
      <c r="S316" s="25" t="n"/>
      <c r="T316" s="6" t="n"/>
      <c r="U316" s="6" t="n"/>
      <c r="V316" s="25" t="n"/>
      <c r="W316" s="6" t="n"/>
      <c r="X316" s="6" t="n"/>
      <c r="Y316" s="6" t="n"/>
    </row>
    <row r="317" ht="20" customHeight="1">
      <c r="A317" s="25" t="n"/>
      <c r="B317" s="6" t="n"/>
      <c r="C317" s="6" t="n"/>
      <c r="D317" s="18">
        <f>IF($C317="","",IFERROR(VLOOKUP($C317,'設備台帳'!$A$5:$T$204,7,FALSE),""))</f>
        <v/>
      </c>
      <c r="E317" s="18">
        <f>IF($C317="","",IFERROR(VLOOKUP($C317,'設備台帳'!$A$5:$T$204,2,FALSE),""))</f>
        <v/>
      </c>
      <c r="F317" s="18">
        <f>IF($C317="","",IFERROR(VLOOKUP($C317,'設備台帳'!$A$5:$T$204,3,FALSE),""))</f>
        <v/>
      </c>
      <c r="G317" s="18">
        <f>IF($C317="","",IFERROR(VLOOKUP($C317,'設備台帳'!$A$5:$T$204,5,FALSE),""))</f>
        <v/>
      </c>
      <c r="H317" s="6" t="n"/>
      <c r="I317" s="6" t="n"/>
      <c r="J317" s="6" t="n"/>
      <c r="K317" s="6" t="n"/>
      <c r="L317" s="6" t="n"/>
      <c r="M317" s="6" t="n"/>
      <c r="N317" s="6" t="n"/>
      <c r="O317" s="6" t="n"/>
      <c r="P317" s="6" t="n"/>
      <c r="Q317" s="6" t="n"/>
      <c r="R317" s="6" t="n"/>
      <c r="S317" s="25" t="n"/>
      <c r="T317" s="6" t="n"/>
      <c r="U317" s="6" t="n"/>
      <c r="V317" s="25" t="n"/>
      <c r="W317" s="6" t="n"/>
      <c r="X317" s="6" t="n"/>
      <c r="Y317" s="6" t="n"/>
    </row>
    <row r="318" ht="20" customHeight="1">
      <c r="A318" s="25" t="n"/>
      <c r="B318" s="6" t="n"/>
      <c r="C318" s="6" t="n"/>
      <c r="D318" s="18">
        <f>IF($C318="","",IFERROR(VLOOKUP($C318,'設備台帳'!$A$5:$T$204,7,FALSE),""))</f>
        <v/>
      </c>
      <c r="E318" s="18">
        <f>IF($C318="","",IFERROR(VLOOKUP($C318,'設備台帳'!$A$5:$T$204,2,FALSE),""))</f>
        <v/>
      </c>
      <c r="F318" s="18">
        <f>IF($C318="","",IFERROR(VLOOKUP($C318,'設備台帳'!$A$5:$T$204,3,FALSE),""))</f>
        <v/>
      </c>
      <c r="G318" s="18">
        <f>IF($C318="","",IFERROR(VLOOKUP($C318,'設備台帳'!$A$5:$T$204,5,FALSE),""))</f>
        <v/>
      </c>
      <c r="H318" s="6" t="n"/>
      <c r="I318" s="6" t="n"/>
      <c r="J318" s="6" t="n"/>
      <c r="K318" s="6" t="n"/>
      <c r="L318" s="6" t="n"/>
      <c r="M318" s="6" t="n"/>
      <c r="N318" s="6" t="n"/>
      <c r="O318" s="6" t="n"/>
      <c r="P318" s="6" t="n"/>
      <c r="Q318" s="6" t="n"/>
      <c r="R318" s="6" t="n"/>
      <c r="S318" s="25" t="n"/>
      <c r="T318" s="6" t="n"/>
      <c r="U318" s="6" t="n"/>
      <c r="V318" s="25" t="n"/>
      <c r="W318" s="6" t="n"/>
      <c r="X318" s="6" t="n"/>
      <c r="Y318" s="6" t="n"/>
    </row>
    <row r="319" ht="20" customHeight="1">
      <c r="A319" s="25" t="n"/>
      <c r="B319" s="6" t="n"/>
      <c r="C319" s="6" t="n"/>
      <c r="D319" s="18">
        <f>IF($C319="","",IFERROR(VLOOKUP($C319,'設備台帳'!$A$5:$T$204,7,FALSE),""))</f>
        <v/>
      </c>
      <c r="E319" s="18">
        <f>IF($C319="","",IFERROR(VLOOKUP($C319,'設備台帳'!$A$5:$T$204,2,FALSE),""))</f>
        <v/>
      </c>
      <c r="F319" s="18">
        <f>IF($C319="","",IFERROR(VLOOKUP($C319,'設備台帳'!$A$5:$T$204,3,FALSE),""))</f>
        <v/>
      </c>
      <c r="G319" s="18">
        <f>IF($C319="","",IFERROR(VLOOKUP($C319,'設備台帳'!$A$5:$T$204,5,FALSE),""))</f>
        <v/>
      </c>
      <c r="H319" s="6" t="n"/>
      <c r="I319" s="6" t="n"/>
      <c r="J319" s="6" t="n"/>
      <c r="K319" s="6" t="n"/>
      <c r="L319" s="6" t="n"/>
      <c r="M319" s="6" t="n"/>
      <c r="N319" s="6" t="n"/>
      <c r="O319" s="6" t="n"/>
      <c r="P319" s="6" t="n"/>
      <c r="Q319" s="6" t="n"/>
      <c r="R319" s="6" t="n"/>
      <c r="S319" s="25" t="n"/>
      <c r="T319" s="6" t="n"/>
      <c r="U319" s="6" t="n"/>
      <c r="V319" s="25" t="n"/>
      <c r="W319" s="6" t="n"/>
      <c r="X319" s="6" t="n"/>
      <c r="Y319" s="6" t="n"/>
    </row>
    <row r="320" ht="20" customHeight="1">
      <c r="A320" s="25" t="n"/>
      <c r="B320" s="6" t="n"/>
      <c r="C320" s="6" t="n"/>
      <c r="D320" s="18">
        <f>IF($C320="","",IFERROR(VLOOKUP($C320,'設備台帳'!$A$5:$T$204,7,FALSE),""))</f>
        <v/>
      </c>
      <c r="E320" s="18">
        <f>IF($C320="","",IFERROR(VLOOKUP($C320,'設備台帳'!$A$5:$T$204,2,FALSE),""))</f>
        <v/>
      </c>
      <c r="F320" s="18">
        <f>IF($C320="","",IFERROR(VLOOKUP($C320,'設備台帳'!$A$5:$T$204,3,FALSE),""))</f>
        <v/>
      </c>
      <c r="G320" s="18">
        <f>IF($C320="","",IFERROR(VLOOKUP($C320,'設備台帳'!$A$5:$T$204,5,FALSE),""))</f>
        <v/>
      </c>
      <c r="H320" s="6" t="n"/>
      <c r="I320" s="6" t="n"/>
      <c r="J320" s="6" t="n"/>
      <c r="K320" s="6" t="n"/>
      <c r="L320" s="6" t="n"/>
      <c r="M320" s="6" t="n"/>
      <c r="N320" s="6" t="n"/>
      <c r="O320" s="6" t="n"/>
      <c r="P320" s="6" t="n"/>
      <c r="Q320" s="6" t="n"/>
      <c r="R320" s="6" t="n"/>
      <c r="S320" s="25" t="n"/>
      <c r="T320" s="6" t="n"/>
      <c r="U320" s="6" t="n"/>
      <c r="V320" s="25" t="n"/>
      <c r="W320" s="6" t="n"/>
      <c r="X320" s="6" t="n"/>
      <c r="Y320" s="6" t="n"/>
    </row>
    <row r="321" ht="20" customHeight="1">
      <c r="A321" s="25" t="n"/>
      <c r="B321" s="6" t="n"/>
      <c r="C321" s="6" t="n"/>
      <c r="D321" s="18">
        <f>IF($C321="","",IFERROR(VLOOKUP($C321,'設備台帳'!$A$5:$T$204,7,FALSE),""))</f>
        <v/>
      </c>
      <c r="E321" s="18">
        <f>IF($C321="","",IFERROR(VLOOKUP($C321,'設備台帳'!$A$5:$T$204,2,FALSE),""))</f>
        <v/>
      </c>
      <c r="F321" s="18">
        <f>IF($C321="","",IFERROR(VLOOKUP($C321,'設備台帳'!$A$5:$T$204,3,FALSE),""))</f>
        <v/>
      </c>
      <c r="G321" s="18">
        <f>IF($C321="","",IFERROR(VLOOKUP($C321,'設備台帳'!$A$5:$T$204,5,FALSE),""))</f>
        <v/>
      </c>
      <c r="H321" s="6" t="n"/>
      <c r="I321" s="6" t="n"/>
      <c r="J321" s="6" t="n"/>
      <c r="K321" s="6" t="n"/>
      <c r="L321" s="6" t="n"/>
      <c r="M321" s="6" t="n"/>
      <c r="N321" s="6" t="n"/>
      <c r="O321" s="6" t="n"/>
      <c r="P321" s="6" t="n"/>
      <c r="Q321" s="6" t="n"/>
      <c r="R321" s="6" t="n"/>
      <c r="S321" s="25" t="n"/>
      <c r="T321" s="6" t="n"/>
      <c r="U321" s="6" t="n"/>
      <c r="V321" s="25" t="n"/>
      <c r="W321" s="6" t="n"/>
      <c r="X321" s="6" t="n"/>
      <c r="Y321" s="6" t="n"/>
    </row>
    <row r="322" ht="20" customHeight="1">
      <c r="A322" s="25" t="n"/>
      <c r="B322" s="6" t="n"/>
      <c r="C322" s="6" t="n"/>
      <c r="D322" s="18">
        <f>IF($C322="","",IFERROR(VLOOKUP($C322,'設備台帳'!$A$5:$T$204,7,FALSE),""))</f>
        <v/>
      </c>
      <c r="E322" s="18">
        <f>IF($C322="","",IFERROR(VLOOKUP($C322,'設備台帳'!$A$5:$T$204,2,FALSE),""))</f>
        <v/>
      </c>
      <c r="F322" s="18">
        <f>IF($C322="","",IFERROR(VLOOKUP($C322,'設備台帳'!$A$5:$T$204,3,FALSE),""))</f>
        <v/>
      </c>
      <c r="G322" s="18">
        <f>IF($C322="","",IFERROR(VLOOKUP($C322,'設備台帳'!$A$5:$T$204,5,FALSE),""))</f>
        <v/>
      </c>
      <c r="H322" s="6" t="n"/>
      <c r="I322" s="6" t="n"/>
      <c r="J322" s="6" t="n"/>
      <c r="K322" s="6" t="n"/>
      <c r="L322" s="6" t="n"/>
      <c r="M322" s="6" t="n"/>
      <c r="N322" s="6" t="n"/>
      <c r="O322" s="6" t="n"/>
      <c r="P322" s="6" t="n"/>
      <c r="Q322" s="6" t="n"/>
      <c r="R322" s="6" t="n"/>
      <c r="S322" s="25" t="n"/>
      <c r="T322" s="6" t="n"/>
      <c r="U322" s="6" t="n"/>
      <c r="V322" s="25" t="n"/>
      <c r="W322" s="6" t="n"/>
      <c r="X322" s="6" t="n"/>
      <c r="Y322" s="6" t="n"/>
    </row>
    <row r="323" ht="20" customHeight="1">
      <c r="A323" s="25" t="n"/>
      <c r="B323" s="6" t="n"/>
      <c r="C323" s="6" t="n"/>
      <c r="D323" s="18">
        <f>IF($C323="","",IFERROR(VLOOKUP($C323,'設備台帳'!$A$5:$T$204,7,FALSE),""))</f>
        <v/>
      </c>
      <c r="E323" s="18">
        <f>IF($C323="","",IFERROR(VLOOKUP($C323,'設備台帳'!$A$5:$T$204,2,FALSE),""))</f>
        <v/>
      </c>
      <c r="F323" s="18">
        <f>IF($C323="","",IFERROR(VLOOKUP($C323,'設備台帳'!$A$5:$T$204,3,FALSE),""))</f>
        <v/>
      </c>
      <c r="G323" s="18">
        <f>IF($C323="","",IFERROR(VLOOKUP($C323,'設備台帳'!$A$5:$T$204,5,FALSE),""))</f>
        <v/>
      </c>
      <c r="H323" s="6" t="n"/>
      <c r="I323" s="6" t="n"/>
      <c r="J323" s="6" t="n"/>
      <c r="K323" s="6" t="n"/>
      <c r="L323" s="6" t="n"/>
      <c r="M323" s="6" t="n"/>
      <c r="N323" s="6" t="n"/>
      <c r="O323" s="6" t="n"/>
      <c r="P323" s="6" t="n"/>
      <c r="Q323" s="6" t="n"/>
      <c r="R323" s="6" t="n"/>
      <c r="S323" s="25" t="n"/>
      <c r="T323" s="6" t="n"/>
      <c r="U323" s="6" t="n"/>
      <c r="V323" s="25" t="n"/>
      <c r="W323" s="6" t="n"/>
      <c r="X323" s="6" t="n"/>
      <c r="Y323" s="6" t="n"/>
    </row>
    <row r="324" ht="20" customHeight="1">
      <c r="A324" s="25" t="n"/>
      <c r="B324" s="6" t="n"/>
      <c r="C324" s="6" t="n"/>
      <c r="D324" s="18">
        <f>IF($C324="","",IFERROR(VLOOKUP($C324,'設備台帳'!$A$5:$T$204,7,FALSE),""))</f>
        <v/>
      </c>
      <c r="E324" s="18">
        <f>IF($C324="","",IFERROR(VLOOKUP($C324,'設備台帳'!$A$5:$T$204,2,FALSE),""))</f>
        <v/>
      </c>
      <c r="F324" s="18">
        <f>IF($C324="","",IFERROR(VLOOKUP($C324,'設備台帳'!$A$5:$T$204,3,FALSE),""))</f>
        <v/>
      </c>
      <c r="G324" s="18">
        <f>IF($C324="","",IFERROR(VLOOKUP($C324,'設備台帳'!$A$5:$T$204,5,FALSE),""))</f>
        <v/>
      </c>
      <c r="H324" s="6" t="n"/>
      <c r="I324" s="6" t="n"/>
      <c r="J324" s="6" t="n"/>
      <c r="K324" s="6" t="n"/>
      <c r="L324" s="6" t="n"/>
      <c r="M324" s="6" t="n"/>
      <c r="N324" s="6" t="n"/>
      <c r="O324" s="6" t="n"/>
      <c r="P324" s="6" t="n"/>
      <c r="Q324" s="6" t="n"/>
      <c r="R324" s="6" t="n"/>
      <c r="S324" s="25" t="n"/>
      <c r="T324" s="6" t="n"/>
      <c r="U324" s="6" t="n"/>
      <c r="V324" s="25" t="n"/>
      <c r="W324" s="6" t="n"/>
      <c r="X324" s="6" t="n"/>
      <c r="Y324" s="6" t="n"/>
    </row>
    <row r="325" ht="20" customHeight="1">
      <c r="A325" s="25" t="n"/>
      <c r="B325" s="6" t="n"/>
      <c r="C325" s="6" t="n"/>
      <c r="D325" s="18">
        <f>IF($C325="","",IFERROR(VLOOKUP($C325,'設備台帳'!$A$5:$T$204,7,FALSE),""))</f>
        <v/>
      </c>
      <c r="E325" s="18">
        <f>IF($C325="","",IFERROR(VLOOKUP($C325,'設備台帳'!$A$5:$T$204,2,FALSE),""))</f>
        <v/>
      </c>
      <c r="F325" s="18">
        <f>IF($C325="","",IFERROR(VLOOKUP($C325,'設備台帳'!$A$5:$T$204,3,FALSE),""))</f>
        <v/>
      </c>
      <c r="G325" s="18">
        <f>IF($C325="","",IFERROR(VLOOKUP($C325,'設備台帳'!$A$5:$T$204,5,FALSE),""))</f>
        <v/>
      </c>
      <c r="H325" s="6" t="n"/>
      <c r="I325" s="6" t="n"/>
      <c r="J325" s="6" t="n"/>
      <c r="K325" s="6" t="n"/>
      <c r="L325" s="6" t="n"/>
      <c r="M325" s="6" t="n"/>
      <c r="N325" s="6" t="n"/>
      <c r="O325" s="6" t="n"/>
      <c r="P325" s="6" t="n"/>
      <c r="Q325" s="6" t="n"/>
      <c r="R325" s="6" t="n"/>
      <c r="S325" s="25" t="n"/>
      <c r="T325" s="6" t="n"/>
      <c r="U325" s="6" t="n"/>
      <c r="V325" s="25" t="n"/>
      <c r="W325" s="6" t="n"/>
      <c r="X325" s="6" t="n"/>
      <c r="Y325" s="6" t="n"/>
    </row>
    <row r="326" ht="20" customHeight="1">
      <c r="A326" s="25" t="n"/>
      <c r="B326" s="6" t="n"/>
      <c r="C326" s="6" t="n"/>
      <c r="D326" s="18">
        <f>IF($C326="","",IFERROR(VLOOKUP($C326,'設備台帳'!$A$5:$T$204,7,FALSE),""))</f>
        <v/>
      </c>
      <c r="E326" s="18">
        <f>IF($C326="","",IFERROR(VLOOKUP($C326,'設備台帳'!$A$5:$T$204,2,FALSE),""))</f>
        <v/>
      </c>
      <c r="F326" s="18">
        <f>IF($C326="","",IFERROR(VLOOKUP($C326,'設備台帳'!$A$5:$T$204,3,FALSE),""))</f>
        <v/>
      </c>
      <c r="G326" s="18">
        <f>IF($C326="","",IFERROR(VLOOKUP($C326,'設備台帳'!$A$5:$T$204,5,FALSE),""))</f>
        <v/>
      </c>
      <c r="H326" s="6" t="n"/>
      <c r="I326" s="6" t="n"/>
      <c r="J326" s="6" t="n"/>
      <c r="K326" s="6" t="n"/>
      <c r="L326" s="6" t="n"/>
      <c r="M326" s="6" t="n"/>
      <c r="N326" s="6" t="n"/>
      <c r="O326" s="6" t="n"/>
      <c r="P326" s="6" t="n"/>
      <c r="Q326" s="6" t="n"/>
      <c r="R326" s="6" t="n"/>
      <c r="S326" s="25" t="n"/>
      <c r="T326" s="6" t="n"/>
      <c r="U326" s="6" t="n"/>
      <c r="V326" s="25" t="n"/>
      <c r="W326" s="6" t="n"/>
      <c r="X326" s="6" t="n"/>
      <c r="Y326" s="6" t="n"/>
    </row>
    <row r="327" ht="20" customHeight="1">
      <c r="A327" s="25" t="n"/>
      <c r="B327" s="6" t="n"/>
      <c r="C327" s="6" t="n"/>
      <c r="D327" s="18">
        <f>IF($C327="","",IFERROR(VLOOKUP($C327,'設備台帳'!$A$5:$T$204,7,FALSE),""))</f>
        <v/>
      </c>
      <c r="E327" s="18">
        <f>IF($C327="","",IFERROR(VLOOKUP($C327,'設備台帳'!$A$5:$T$204,2,FALSE),""))</f>
        <v/>
      </c>
      <c r="F327" s="18">
        <f>IF($C327="","",IFERROR(VLOOKUP($C327,'設備台帳'!$A$5:$T$204,3,FALSE),""))</f>
        <v/>
      </c>
      <c r="G327" s="18">
        <f>IF($C327="","",IFERROR(VLOOKUP($C327,'設備台帳'!$A$5:$T$204,5,FALSE),""))</f>
        <v/>
      </c>
      <c r="H327" s="6" t="n"/>
      <c r="I327" s="6" t="n"/>
      <c r="J327" s="6" t="n"/>
      <c r="K327" s="6" t="n"/>
      <c r="L327" s="6" t="n"/>
      <c r="M327" s="6" t="n"/>
      <c r="N327" s="6" t="n"/>
      <c r="O327" s="6" t="n"/>
      <c r="P327" s="6" t="n"/>
      <c r="Q327" s="6" t="n"/>
      <c r="R327" s="6" t="n"/>
      <c r="S327" s="25" t="n"/>
      <c r="T327" s="6" t="n"/>
      <c r="U327" s="6" t="n"/>
      <c r="V327" s="25" t="n"/>
      <c r="W327" s="6" t="n"/>
      <c r="X327" s="6" t="n"/>
      <c r="Y327" s="6" t="n"/>
    </row>
    <row r="328" ht="20" customHeight="1">
      <c r="A328" s="25" t="n"/>
      <c r="B328" s="6" t="n"/>
      <c r="C328" s="6" t="n"/>
      <c r="D328" s="18">
        <f>IF($C328="","",IFERROR(VLOOKUP($C328,'設備台帳'!$A$5:$T$204,7,FALSE),""))</f>
        <v/>
      </c>
      <c r="E328" s="18">
        <f>IF($C328="","",IFERROR(VLOOKUP($C328,'設備台帳'!$A$5:$T$204,2,FALSE),""))</f>
        <v/>
      </c>
      <c r="F328" s="18">
        <f>IF($C328="","",IFERROR(VLOOKUP($C328,'設備台帳'!$A$5:$T$204,3,FALSE),""))</f>
        <v/>
      </c>
      <c r="G328" s="18">
        <f>IF($C328="","",IFERROR(VLOOKUP($C328,'設備台帳'!$A$5:$T$204,5,FALSE),""))</f>
        <v/>
      </c>
      <c r="H328" s="6" t="n"/>
      <c r="I328" s="6" t="n"/>
      <c r="J328" s="6" t="n"/>
      <c r="K328" s="6" t="n"/>
      <c r="L328" s="6" t="n"/>
      <c r="M328" s="6" t="n"/>
      <c r="N328" s="6" t="n"/>
      <c r="O328" s="6" t="n"/>
      <c r="P328" s="6" t="n"/>
      <c r="Q328" s="6" t="n"/>
      <c r="R328" s="6" t="n"/>
      <c r="S328" s="25" t="n"/>
      <c r="T328" s="6" t="n"/>
      <c r="U328" s="6" t="n"/>
      <c r="V328" s="25" t="n"/>
      <c r="W328" s="6" t="n"/>
      <c r="X328" s="6" t="n"/>
      <c r="Y328" s="6" t="n"/>
    </row>
    <row r="329" ht="20" customHeight="1">
      <c r="A329" s="25" t="n"/>
      <c r="B329" s="6" t="n"/>
      <c r="C329" s="6" t="n"/>
      <c r="D329" s="18">
        <f>IF($C329="","",IFERROR(VLOOKUP($C329,'設備台帳'!$A$5:$T$204,7,FALSE),""))</f>
        <v/>
      </c>
      <c r="E329" s="18">
        <f>IF($C329="","",IFERROR(VLOOKUP($C329,'設備台帳'!$A$5:$T$204,2,FALSE),""))</f>
        <v/>
      </c>
      <c r="F329" s="18">
        <f>IF($C329="","",IFERROR(VLOOKUP($C329,'設備台帳'!$A$5:$T$204,3,FALSE),""))</f>
        <v/>
      </c>
      <c r="G329" s="18">
        <f>IF($C329="","",IFERROR(VLOOKUP($C329,'設備台帳'!$A$5:$T$204,5,FALSE),""))</f>
        <v/>
      </c>
      <c r="H329" s="6" t="n"/>
      <c r="I329" s="6" t="n"/>
      <c r="J329" s="6" t="n"/>
      <c r="K329" s="6" t="n"/>
      <c r="L329" s="6" t="n"/>
      <c r="M329" s="6" t="n"/>
      <c r="N329" s="6" t="n"/>
      <c r="O329" s="6" t="n"/>
      <c r="P329" s="6" t="n"/>
      <c r="Q329" s="6" t="n"/>
      <c r="R329" s="6" t="n"/>
      <c r="S329" s="25" t="n"/>
      <c r="T329" s="6" t="n"/>
      <c r="U329" s="6" t="n"/>
      <c r="V329" s="25" t="n"/>
      <c r="W329" s="6" t="n"/>
      <c r="X329" s="6" t="n"/>
      <c r="Y329" s="6" t="n"/>
    </row>
    <row r="330" ht="20" customHeight="1">
      <c r="A330" s="25" t="n"/>
      <c r="B330" s="6" t="n"/>
      <c r="C330" s="6" t="n"/>
      <c r="D330" s="18">
        <f>IF($C330="","",IFERROR(VLOOKUP($C330,'設備台帳'!$A$5:$T$204,7,FALSE),""))</f>
        <v/>
      </c>
      <c r="E330" s="18">
        <f>IF($C330="","",IFERROR(VLOOKUP($C330,'設備台帳'!$A$5:$T$204,2,FALSE),""))</f>
        <v/>
      </c>
      <c r="F330" s="18">
        <f>IF($C330="","",IFERROR(VLOOKUP($C330,'設備台帳'!$A$5:$T$204,3,FALSE),""))</f>
        <v/>
      </c>
      <c r="G330" s="18">
        <f>IF($C330="","",IFERROR(VLOOKUP($C330,'設備台帳'!$A$5:$T$204,5,FALSE),""))</f>
        <v/>
      </c>
      <c r="H330" s="6" t="n"/>
      <c r="I330" s="6" t="n"/>
      <c r="J330" s="6" t="n"/>
      <c r="K330" s="6" t="n"/>
      <c r="L330" s="6" t="n"/>
      <c r="M330" s="6" t="n"/>
      <c r="N330" s="6" t="n"/>
      <c r="O330" s="6" t="n"/>
      <c r="P330" s="6" t="n"/>
      <c r="Q330" s="6" t="n"/>
      <c r="R330" s="6" t="n"/>
      <c r="S330" s="25" t="n"/>
      <c r="T330" s="6" t="n"/>
      <c r="U330" s="6" t="n"/>
      <c r="V330" s="25" t="n"/>
      <c r="W330" s="6" t="n"/>
      <c r="X330" s="6" t="n"/>
      <c r="Y330" s="6" t="n"/>
    </row>
    <row r="331" ht="20" customHeight="1">
      <c r="A331" s="25" t="n"/>
      <c r="B331" s="6" t="n"/>
      <c r="C331" s="6" t="n"/>
      <c r="D331" s="18">
        <f>IF($C331="","",IFERROR(VLOOKUP($C331,'設備台帳'!$A$5:$T$204,7,FALSE),""))</f>
        <v/>
      </c>
      <c r="E331" s="18">
        <f>IF($C331="","",IFERROR(VLOOKUP($C331,'設備台帳'!$A$5:$T$204,2,FALSE),""))</f>
        <v/>
      </c>
      <c r="F331" s="18">
        <f>IF($C331="","",IFERROR(VLOOKUP($C331,'設備台帳'!$A$5:$T$204,3,FALSE),""))</f>
        <v/>
      </c>
      <c r="G331" s="18">
        <f>IF($C331="","",IFERROR(VLOOKUP($C331,'設備台帳'!$A$5:$T$204,5,FALSE),""))</f>
        <v/>
      </c>
      <c r="H331" s="6" t="n"/>
      <c r="I331" s="6" t="n"/>
      <c r="J331" s="6" t="n"/>
      <c r="K331" s="6" t="n"/>
      <c r="L331" s="6" t="n"/>
      <c r="M331" s="6" t="n"/>
      <c r="N331" s="6" t="n"/>
      <c r="O331" s="6" t="n"/>
      <c r="P331" s="6" t="n"/>
      <c r="Q331" s="6" t="n"/>
      <c r="R331" s="6" t="n"/>
      <c r="S331" s="25" t="n"/>
      <c r="T331" s="6" t="n"/>
      <c r="U331" s="6" t="n"/>
      <c r="V331" s="25" t="n"/>
      <c r="W331" s="6" t="n"/>
      <c r="X331" s="6" t="n"/>
      <c r="Y331" s="6" t="n"/>
    </row>
    <row r="332" ht="20" customHeight="1">
      <c r="A332" s="25" t="n"/>
      <c r="B332" s="6" t="n"/>
      <c r="C332" s="6" t="n"/>
      <c r="D332" s="18">
        <f>IF($C332="","",IFERROR(VLOOKUP($C332,'設備台帳'!$A$5:$T$204,7,FALSE),""))</f>
        <v/>
      </c>
      <c r="E332" s="18">
        <f>IF($C332="","",IFERROR(VLOOKUP($C332,'設備台帳'!$A$5:$T$204,2,FALSE),""))</f>
        <v/>
      </c>
      <c r="F332" s="18">
        <f>IF($C332="","",IFERROR(VLOOKUP($C332,'設備台帳'!$A$5:$T$204,3,FALSE),""))</f>
        <v/>
      </c>
      <c r="G332" s="18">
        <f>IF($C332="","",IFERROR(VLOOKUP($C332,'設備台帳'!$A$5:$T$204,5,FALSE),""))</f>
        <v/>
      </c>
      <c r="H332" s="6" t="n"/>
      <c r="I332" s="6" t="n"/>
      <c r="J332" s="6" t="n"/>
      <c r="K332" s="6" t="n"/>
      <c r="L332" s="6" t="n"/>
      <c r="M332" s="6" t="n"/>
      <c r="N332" s="6" t="n"/>
      <c r="O332" s="6" t="n"/>
      <c r="P332" s="6" t="n"/>
      <c r="Q332" s="6" t="n"/>
      <c r="R332" s="6" t="n"/>
      <c r="S332" s="25" t="n"/>
      <c r="T332" s="6" t="n"/>
      <c r="U332" s="6" t="n"/>
      <c r="V332" s="25" t="n"/>
      <c r="W332" s="6" t="n"/>
      <c r="X332" s="6" t="n"/>
      <c r="Y332" s="6" t="n"/>
    </row>
    <row r="333" ht="20" customHeight="1">
      <c r="A333" s="25" t="n"/>
      <c r="B333" s="6" t="n"/>
      <c r="C333" s="6" t="n"/>
      <c r="D333" s="18">
        <f>IF($C333="","",IFERROR(VLOOKUP($C333,'設備台帳'!$A$5:$T$204,7,FALSE),""))</f>
        <v/>
      </c>
      <c r="E333" s="18">
        <f>IF($C333="","",IFERROR(VLOOKUP($C333,'設備台帳'!$A$5:$T$204,2,FALSE),""))</f>
        <v/>
      </c>
      <c r="F333" s="18">
        <f>IF($C333="","",IFERROR(VLOOKUP($C333,'設備台帳'!$A$5:$T$204,3,FALSE),""))</f>
        <v/>
      </c>
      <c r="G333" s="18">
        <f>IF($C333="","",IFERROR(VLOOKUP($C333,'設備台帳'!$A$5:$T$204,5,FALSE),""))</f>
        <v/>
      </c>
      <c r="H333" s="6" t="n"/>
      <c r="I333" s="6" t="n"/>
      <c r="J333" s="6" t="n"/>
      <c r="K333" s="6" t="n"/>
      <c r="L333" s="6" t="n"/>
      <c r="M333" s="6" t="n"/>
      <c r="N333" s="6" t="n"/>
      <c r="O333" s="6" t="n"/>
      <c r="P333" s="6" t="n"/>
      <c r="Q333" s="6" t="n"/>
      <c r="R333" s="6" t="n"/>
      <c r="S333" s="25" t="n"/>
      <c r="T333" s="6" t="n"/>
      <c r="U333" s="6" t="n"/>
      <c r="V333" s="25" t="n"/>
      <c r="W333" s="6" t="n"/>
      <c r="X333" s="6" t="n"/>
      <c r="Y333" s="6" t="n"/>
    </row>
    <row r="334" ht="20" customHeight="1">
      <c r="A334" s="25" t="n"/>
      <c r="B334" s="6" t="n"/>
      <c r="C334" s="6" t="n"/>
      <c r="D334" s="18">
        <f>IF($C334="","",IFERROR(VLOOKUP($C334,'設備台帳'!$A$5:$T$204,7,FALSE),""))</f>
        <v/>
      </c>
      <c r="E334" s="18">
        <f>IF($C334="","",IFERROR(VLOOKUP($C334,'設備台帳'!$A$5:$T$204,2,FALSE),""))</f>
        <v/>
      </c>
      <c r="F334" s="18">
        <f>IF($C334="","",IFERROR(VLOOKUP($C334,'設備台帳'!$A$5:$T$204,3,FALSE),""))</f>
        <v/>
      </c>
      <c r="G334" s="18">
        <f>IF($C334="","",IFERROR(VLOOKUP($C334,'設備台帳'!$A$5:$T$204,5,FALSE),""))</f>
        <v/>
      </c>
      <c r="H334" s="6" t="n"/>
      <c r="I334" s="6" t="n"/>
      <c r="J334" s="6" t="n"/>
      <c r="K334" s="6" t="n"/>
      <c r="L334" s="6" t="n"/>
      <c r="M334" s="6" t="n"/>
      <c r="N334" s="6" t="n"/>
      <c r="O334" s="6" t="n"/>
      <c r="P334" s="6" t="n"/>
      <c r="Q334" s="6" t="n"/>
      <c r="R334" s="6" t="n"/>
      <c r="S334" s="25" t="n"/>
      <c r="T334" s="6" t="n"/>
      <c r="U334" s="6" t="n"/>
      <c r="V334" s="25" t="n"/>
      <c r="W334" s="6" t="n"/>
      <c r="X334" s="6" t="n"/>
      <c r="Y334" s="6" t="n"/>
    </row>
    <row r="335" ht="20" customHeight="1">
      <c r="A335" s="25" t="n"/>
      <c r="B335" s="6" t="n"/>
      <c r="C335" s="6" t="n"/>
      <c r="D335" s="18">
        <f>IF($C335="","",IFERROR(VLOOKUP($C335,'設備台帳'!$A$5:$T$204,7,FALSE),""))</f>
        <v/>
      </c>
      <c r="E335" s="18">
        <f>IF($C335="","",IFERROR(VLOOKUP($C335,'設備台帳'!$A$5:$T$204,2,FALSE),""))</f>
        <v/>
      </c>
      <c r="F335" s="18">
        <f>IF($C335="","",IFERROR(VLOOKUP($C335,'設備台帳'!$A$5:$T$204,3,FALSE),""))</f>
        <v/>
      </c>
      <c r="G335" s="18">
        <f>IF($C335="","",IFERROR(VLOOKUP($C335,'設備台帳'!$A$5:$T$204,5,FALSE),""))</f>
        <v/>
      </c>
      <c r="H335" s="6" t="n"/>
      <c r="I335" s="6" t="n"/>
      <c r="J335" s="6" t="n"/>
      <c r="K335" s="6" t="n"/>
      <c r="L335" s="6" t="n"/>
      <c r="M335" s="6" t="n"/>
      <c r="N335" s="6" t="n"/>
      <c r="O335" s="6" t="n"/>
      <c r="P335" s="6" t="n"/>
      <c r="Q335" s="6" t="n"/>
      <c r="R335" s="6" t="n"/>
      <c r="S335" s="25" t="n"/>
      <c r="T335" s="6" t="n"/>
      <c r="U335" s="6" t="n"/>
      <c r="V335" s="25" t="n"/>
      <c r="W335" s="6" t="n"/>
      <c r="X335" s="6" t="n"/>
      <c r="Y335" s="6" t="n"/>
    </row>
    <row r="336" ht="20" customHeight="1">
      <c r="A336" s="25" t="n"/>
      <c r="B336" s="6" t="n"/>
      <c r="C336" s="6" t="n"/>
      <c r="D336" s="18">
        <f>IF($C336="","",IFERROR(VLOOKUP($C336,'設備台帳'!$A$5:$T$204,7,FALSE),""))</f>
        <v/>
      </c>
      <c r="E336" s="18">
        <f>IF($C336="","",IFERROR(VLOOKUP($C336,'設備台帳'!$A$5:$T$204,2,FALSE),""))</f>
        <v/>
      </c>
      <c r="F336" s="18">
        <f>IF($C336="","",IFERROR(VLOOKUP($C336,'設備台帳'!$A$5:$T$204,3,FALSE),""))</f>
        <v/>
      </c>
      <c r="G336" s="18">
        <f>IF($C336="","",IFERROR(VLOOKUP($C336,'設備台帳'!$A$5:$T$204,5,FALSE),""))</f>
        <v/>
      </c>
      <c r="H336" s="6" t="n"/>
      <c r="I336" s="6" t="n"/>
      <c r="J336" s="6" t="n"/>
      <c r="K336" s="6" t="n"/>
      <c r="L336" s="6" t="n"/>
      <c r="M336" s="6" t="n"/>
      <c r="N336" s="6" t="n"/>
      <c r="O336" s="6" t="n"/>
      <c r="P336" s="6" t="n"/>
      <c r="Q336" s="6" t="n"/>
      <c r="R336" s="6" t="n"/>
      <c r="S336" s="25" t="n"/>
      <c r="T336" s="6" t="n"/>
      <c r="U336" s="6" t="n"/>
      <c r="V336" s="25" t="n"/>
      <c r="W336" s="6" t="n"/>
      <c r="X336" s="6" t="n"/>
      <c r="Y336" s="6" t="n"/>
    </row>
    <row r="337" ht="20" customHeight="1">
      <c r="A337" s="25" t="n"/>
      <c r="B337" s="6" t="n"/>
      <c r="C337" s="6" t="n"/>
      <c r="D337" s="18">
        <f>IF($C337="","",IFERROR(VLOOKUP($C337,'設備台帳'!$A$5:$T$204,7,FALSE),""))</f>
        <v/>
      </c>
      <c r="E337" s="18">
        <f>IF($C337="","",IFERROR(VLOOKUP($C337,'設備台帳'!$A$5:$T$204,2,FALSE),""))</f>
        <v/>
      </c>
      <c r="F337" s="18">
        <f>IF($C337="","",IFERROR(VLOOKUP($C337,'設備台帳'!$A$5:$T$204,3,FALSE),""))</f>
        <v/>
      </c>
      <c r="G337" s="18">
        <f>IF($C337="","",IFERROR(VLOOKUP($C337,'設備台帳'!$A$5:$T$204,5,FALSE),""))</f>
        <v/>
      </c>
      <c r="H337" s="6" t="n"/>
      <c r="I337" s="6" t="n"/>
      <c r="J337" s="6" t="n"/>
      <c r="K337" s="6" t="n"/>
      <c r="L337" s="6" t="n"/>
      <c r="M337" s="6" t="n"/>
      <c r="N337" s="6" t="n"/>
      <c r="O337" s="6" t="n"/>
      <c r="P337" s="6" t="n"/>
      <c r="Q337" s="6" t="n"/>
      <c r="R337" s="6" t="n"/>
      <c r="S337" s="25" t="n"/>
      <c r="T337" s="6" t="n"/>
      <c r="U337" s="6" t="n"/>
      <c r="V337" s="25" t="n"/>
      <c r="W337" s="6" t="n"/>
      <c r="X337" s="6" t="n"/>
      <c r="Y337" s="6" t="n"/>
    </row>
    <row r="338" ht="20" customHeight="1">
      <c r="A338" s="25" t="n"/>
      <c r="B338" s="6" t="n"/>
      <c r="C338" s="6" t="n"/>
      <c r="D338" s="18">
        <f>IF($C338="","",IFERROR(VLOOKUP($C338,'設備台帳'!$A$5:$T$204,7,FALSE),""))</f>
        <v/>
      </c>
      <c r="E338" s="18">
        <f>IF($C338="","",IFERROR(VLOOKUP($C338,'設備台帳'!$A$5:$T$204,2,FALSE),""))</f>
        <v/>
      </c>
      <c r="F338" s="18">
        <f>IF($C338="","",IFERROR(VLOOKUP($C338,'設備台帳'!$A$5:$T$204,3,FALSE),""))</f>
        <v/>
      </c>
      <c r="G338" s="18">
        <f>IF($C338="","",IFERROR(VLOOKUP($C338,'設備台帳'!$A$5:$T$204,5,FALSE),""))</f>
        <v/>
      </c>
      <c r="H338" s="6" t="n"/>
      <c r="I338" s="6" t="n"/>
      <c r="J338" s="6" t="n"/>
      <c r="K338" s="6" t="n"/>
      <c r="L338" s="6" t="n"/>
      <c r="M338" s="6" t="n"/>
      <c r="N338" s="6" t="n"/>
      <c r="O338" s="6" t="n"/>
      <c r="P338" s="6" t="n"/>
      <c r="Q338" s="6" t="n"/>
      <c r="R338" s="6" t="n"/>
      <c r="S338" s="25" t="n"/>
      <c r="T338" s="6" t="n"/>
      <c r="U338" s="6" t="n"/>
      <c r="V338" s="25" t="n"/>
      <c r="W338" s="6" t="n"/>
      <c r="X338" s="6" t="n"/>
      <c r="Y338" s="6" t="n"/>
    </row>
    <row r="339" ht="20" customHeight="1">
      <c r="A339" s="25" t="n"/>
      <c r="B339" s="6" t="n"/>
      <c r="C339" s="6" t="n"/>
      <c r="D339" s="18">
        <f>IF($C339="","",IFERROR(VLOOKUP($C339,'設備台帳'!$A$5:$T$204,7,FALSE),""))</f>
        <v/>
      </c>
      <c r="E339" s="18">
        <f>IF($C339="","",IFERROR(VLOOKUP($C339,'設備台帳'!$A$5:$T$204,2,FALSE),""))</f>
        <v/>
      </c>
      <c r="F339" s="18">
        <f>IF($C339="","",IFERROR(VLOOKUP($C339,'設備台帳'!$A$5:$T$204,3,FALSE),""))</f>
        <v/>
      </c>
      <c r="G339" s="18">
        <f>IF($C339="","",IFERROR(VLOOKUP($C339,'設備台帳'!$A$5:$T$204,5,FALSE),""))</f>
        <v/>
      </c>
      <c r="H339" s="6" t="n"/>
      <c r="I339" s="6" t="n"/>
      <c r="J339" s="6" t="n"/>
      <c r="K339" s="6" t="n"/>
      <c r="L339" s="6" t="n"/>
      <c r="M339" s="6" t="n"/>
      <c r="N339" s="6" t="n"/>
      <c r="O339" s="6" t="n"/>
      <c r="P339" s="6" t="n"/>
      <c r="Q339" s="6" t="n"/>
      <c r="R339" s="6" t="n"/>
      <c r="S339" s="25" t="n"/>
      <c r="T339" s="6" t="n"/>
      <c r="U339" s="6" t="n"/>
      <c r="V339" s="25" t="n"/>
      <c r="W339" s="6" t="n"/>
      <c r="X339" s="6" t="n"/>
      <c r="Y339" s="6" t="n"/>
    </row>
    <row r="340" ht="20" customHeight="1">
      <c r="A340" s="25" t="n"/>
      <c r="B340" s="6" t="n"/>
      <c r="C340" s="6" t="n"/>
      <c r="D340" s="18">
        <f>IF($C340="","",IFERROR(VLOOKUP($C340,'設備台帳'!$A$5:$T$204,7,FALSE),""))</f>
        <v/>
      </c>
      <c r="E340" s="18">
        <f>IF($C340="","",IFERROR(VLOOKUP($C340,'設備台帳'!$A$5:$T$204,2,FALSE),""))</f>
        <v/>
      </c>
      <c r="F340" s="18">
        <f>IF($C340="","",IFERROR(VLOOKUP($C340,'設備台帳'!$A$5:$T$204,3,FALSE),""))</f>
        <v/>
      </c>
      <c r="G340" s="18">
        <f>IF($C340="","",IFERROR(VLOOKUP($C340,'設備台帳'!$A$5:$T$204,5,FALSE),""))</f>
        <v/>
      </c>
      <c r="H340" s="6" t="n"/>
      <c r="I340" s="6" t="n"/>
      <c r="J340" s="6" t="n"/>
      <c r="K340" s="6" t="n"/>
      <c r="L340" s="6" t="n"/>
      <c r="M340" s="6" t="n"/>
      <c r="N340" s="6" t="n"/>
      <c r="O340" s="6" t="n"/>
      <c r="P340" s="6" t="n"/>
      <c r="Q340" s="6" t="n"/>
      <c r="R340" s="6" t="n"/>
      <c r="S340" s="25" t="n"/>
      <c r="T340" s="6" t="n"/>
      <c r="U340" s="6" t="n"/>
      <c r="V340" s="25" t="n"/>
      <c r="W340" s="6" t="n"/>
      <c r="X340" s="6" t="n"/>
      <c r="Y340" s="6" t="n"/>
    </row>
    <row r="341" ht="20" customHeight="1">
      <c r="A341" s="25" t="n"/>
      <c r="B341" s="6" t="n"/>
      <c r="C341" s="6" t="n"/>
      <c r="D341" s="18">
        <f>IF($C341="","",IFERROR(VLOOKUP($C341,'設備台帳'!$A$5:$T$204,7,FALSE),""))</f>
        <v/>
      </c>
      <c r="E341" s="18">
        <f>IF($C341="","",IFERROR(VLOOKUP($C341,'設備台帳'!$A$5:$T$204,2,FALSE),""))</f>
        <v/>
      </c>
      <c r="F341" s="18">
        <f>IF($C341="","",IFERROR(VLOOKUP($C341,'設備台帳'!$A$5:$T$204,3,FALSE),""))</f>
        <v/>
      </c>
      <c r="G341" s="18">
        <f>IF($C341="","",IFERROR(VLOOKUP($C341,'設備台帳'!$A$5:$T$204,5,FALSE),""))</f>
        <v/>
      </c>
      <c r="H341" s="6" t="n"/>
      <c r="I341" s="6" t="n"/>
      <c r="J341" s="6" t="n"/>
      <c r="K341" s="6" t="n"/>
      <c r="L341" s="6" t="n"/>
      <c r="M341" s="6" t="n"/>
      <c r="N341" s="6" t="n"/>
      <c r="O341" s="6" t="n"/>
      <c r="P341" s="6" t="n"/>
      <c r="Q341" s="6" t="n"/>
      <c r="R341" s="6" t="n"/>
      <c r="S341" s="25" t="n"/>
      <c r="T341" s="6" t="n"/>
      <c r="U341" s="6" t="n"/>
      <c r="V341" s="25" t="n"/>
      <c r="W341" s="6" t="n"/>
      <c r="X341" s="6" t="n"/>
      <c r="Y341" s="6" t="n"/>
    </row>
    <row r="342" ht="20" customHeight="1">
      <c r="A342" s="25" t="n"/>
      <c r="B342" s="6" t="n"/>
      <c r="C342" s="6" t="n"/>
      <c r="D342" s="18">
        <f>IF($C342="","",IFERROR(VLOOKUP($C342,'設備台帳'!$A$5:$T$204,7,FALSE),""))</f>
        <v/>
      </c>
      <c r="E342" s="18">
        <f>IF($C342="","",IFERROR(VLOOKUP($C342,'設備台帳'!$A$5:$T$204,2,FALSE),""))</f>
        <v/>
      </c>
      <c r="F342" s="18">
        <f>IF($C342="","",IFERROR(VLOOKUP($C342,'設備台帳'!$A$5:$T$204,3,FALSE),""))</f>
        <v/>
      </c>
      <c r="G342" s="18">
        <f>IF($C342="","",IFERROR(VLOOKUP($C342,'設備台帳'!$A$5:$T$204,5,FALSE),""))</f>
        <v/>
      </c>
      <c r="H342" s="6" t="n"/>
      <c r="I342" s="6" t="n"/>
      <c r="J342" s="6" t="n"/>
      <c r="K342" s="6" t="n"/>
      <c r="L342" s="6" t="n"/>
      <c r="M342" s="6" t="n"/>
      <c r="N342" s="6" t="n"/>
      <c r="O342" s="6" t="n"/>
      <c r="P342" s="6" t="n"/>
      <c r="Q342" s="6" t="n"/>
      <c r="R342" s="6" t="n"/>
      <c r="S342" s="25" t="n"/>
      <c r="T342" s="6" t="n"/>
      <c r="U342" s="6" t="n"/>
      <c r="V342" s="25" t="n"/>
      <c r="W342" s="6" t="n"/>
      <c r="X342" s="6" t="n"/>
      <c r="Y342" s="6" t="n"/>
    </row>
    <row r="343" ht="20" customHeight="1">
      <c r="A343" s="25" t="n"/>
      <c r="B343" s="6" t="n"/>
      <c r="C343" s="6" t="n"/>
      <c r="D343" s="18">
        <f>IF($C343="","",IFERROR(VLOOKUP($C343,'設備台帳'!$A$5:$T$204,7,FALSE),""))</f>
        <v/>
      </c>
      <c r="E343" s="18">
        <f>IF($C343="","",IFERROR(VLOOKUP($C343,'設備台帳'!$A$5:$T$204,2,FALSE),""))</f>
        <v/>
      </c>
      <c r="F343" s="18">
        <f>IF($C343="","",IFERROR(VLOOKUP($C343,'設備台帳'!$A$5:$T$204,3,FALSE),""))</f>
        <v/>
      </c>
      <c r="G343" s="18">
        <f>IF($C343="","",IFERROR(VLOOKUP($C343,'設備台帳'!$A$5:$T$204,5,FALSE),""))</f>
        <v/>
      </c>
      <c r="H343" s="6" t="n"/>
      <c r="I343" s="6" t="n"/>
      <c r="J343" s="6" t="n"/>
      <c r="K343" s="6" t="n"/>
      <c r="L343" s="6" t="n"/>
      <c r="M343" s="6" t="n"/>
      <c r="N343" s="6" t="n"/>
      <c r="O343" s="6" t="n"/>
      <c r="P343" s="6" t="n"/>
      <c r="Q343" s="6" t="n"/>
      <c r="R343" s="6" t="n"/>
      <c r="S343" s="25" t="n"/>
      <c r="T343" s="6" t="n"/>
      <c r="U343" s="6" t="n"/>
      <c r="V343" s="25" t="n"/>
      <c r="W343" s="6" t="n"/>
      <c r="X343" s="6" t="n"/>
      <c r="Y343" s="6" t="n"/>
    </row>
    <row r="344" ht="20" customHeight="1">
      <c r="A344" s="25" t="n"/>
      <c r="B344" s="6" t="n"/>
      <c r="C344" s="6" t="n"/>
      <c r="D344" s="18">
        <f>IF($C344="","",IFERROR(VLOOKUP($C344,'設備台帳'!$A$5:$T$204,7,FALSE),""))</f>
        <v/>
      </c>
      <c r="E344" s="18">
        <f>IF($C344="","",IFERROR(VLOOKUP($C344,'設備台帳'!$A$5:$T$204,2,FALSE),""))</f>
        <v/>
      </c>
      <c r="F344" s="18">
        <f>IF($C344="","",IFERROR(VLOOKUP($C344,'設備台帳'!$A$5:$T$204,3,FALSE),""))</f>
        <v/>
      </c>
      <c r="G344" s="18">
        <f>IF($C344="","",IFERROR(VLOOKUP($C344,'設備台帳'!$A$5:$T$204,5,FALSE),""))</f>
        <v/>
      </c>
      <c r="H344" s="6" t="n"/>
      <c r="I344" s="6" t="n"/>
      <c r="J344" s="6" t="n"/>
      <c r="K344" s="6" t="n"/>
      <c r="L344" s="6" t="n"/>
      <c r="M344" s="6" t="n"/>
      <c r="N344" s="6" t="n"/>
      <c r="O344" s="6" t="n"/>
      <c r="P344" s="6" t="n"/>
      <c r="Q344" s="6" t="n"/>
      <c r="R344" s="6" t="n"/>
      <c r="S344" s="25" t="n"/>
      <c r="T344" s="6" t="n"/>
      <c r="U344" s="6" t="n"/>
      <c r="V344" s="25" t="n"/>
      <c r="W344" s="6" t="n"/>
      <c r="X344" s="6" t="n"/>
      <c r="Y344" s="6" t="n"/>
    </row>
    <row r="345" ht="20" customHeight="1">
      <c r="A345" s="25" t="n"/>
      <c r="B345" s="6" t="n"/>
      <c r="C345" s="6" t="n"/>
      <c r="D345" s="18">
        <f>IF($C345="","",IFERROR(VLOOKUP($C345,'設備台帳'!$A$5:$T$204,7,FALSE),""))</f>
        <v/>
      </c>
      <c r="E345" s="18">
        <f>IF($C345="","",IFERROR(VLOOKUP($C345,'設備台帳'!$A$5:$T$204,2,FALSE),""))</f>
        <v/>
      </c>
      <c r="F345" s="18">
        <f>IF($C345="","",IFERROR(VLOOKUP($C345,'設備台帳'!$A$5:$T$204,3,FALSE),""))</f>
        <v/>
      </c>
      <c r="G345" s="18">
        <f>IF($C345="","",IFERROR(VLOOKUP($C345,'設備台帳'!$A$5:$T$204,5,FALSE),""))</f>
        <v/>
      </c>
      <c r="H345" s="6" t="n"/>
      <c r="I345" s="6" t="n"/>
      <c r="J345" s="6" t="n"/>
      <c r="K345" s="6" t="n"/>
      <c r="L345" s="6" t="n"/>
      <c r="M345" s="6" t="n"/>
      <c r="N345" s="6" t="n"/>
      <c r="O345" s="6" t="n"/>
      <c r="P345" s="6" t="n"/>
      <c r="Q345" s="6" t="n"/>
      <c r="R345" s="6" t="n"/>
      <c r="S345" s="25" t="n"/>
      <c r="T345" s="6" t="n"/>
      <c r="U345" s="6" t="n"/>
      <c r="V345" s="25" t="n"/>
      <c r="W345" s="6" t="n"/>
      <c r="X345" s="6" t="n"/>
      <c r="Y345" s="6" t="n"/>
    </row>
    <row r="346" ht="20" customHeight="1">
      <c r="A346" s="25" t="n"/>
      <c r="B346" s="6" t="n"/>
      <c r="C346" s="6" t="n"/>
      <c r="D346" s="18">
        <f>IF($C346="","",IFERROR(VLOOKUP($C346,'設備台帳'!$A$5:$T$204,7,FALSE),""))</f>
        <v/>
      </c>
      <c r="E346" s="18">
        <f>IF($C346="","",IFERROR(VLOOKUP($C346,'設備台帳'!$A$5:$T$204,2,FALSE),""))</f>
        <v/>
      </c>
      <c r="F346" s="18">
        <f>IF($C346="","",IFERROR(VLOOKUP($C346,'設備台帳'!$A$5:$T$204,3,FALSE),""))</f>
        <v/>
      </c>
      <c r="G346" s="18">
        <f>IF($C346="","",IFERROR(VLOOKUP($C346,'設備台帳'!$A$5:$T$204,5,FALSE),""))</f>
        <v/>
      </c>
      <c r="H346" s="6" t="n"/>
      <c r="I346" s="6" t="n"/>
      <c r="J346" s="6" t="n"/>
      <c r="K346" s="6" t="n"/>
      <c r="L346" s="6" t="n"/>
      <c r="M346" s="6" t="n"/>
      <c r="N346" s="6" t="n"/>
      <c r="O346" s="6" t="n"/>
      <c r="P346" s="6" t="n"/>
      <c r="Q346" s="6" t="n"/>
      <c r="R346" s="6" t="n"/>
      <c r="S346" s="25" t="n"/>
      <c r="T346" s="6" t="n"/>
      <c r="U346" s="6" t="n"/>
      <c r="V346" s="25" t="n"/>
      <c r="W346" s="6" t="n"/>
      <c r="X346" s="6" t="n"/>
      <c r="Y346" s="6" t="n"/>
    </row>
    <row r="347" ht="20" customHeight="1">
      <c r="A347" s="25" t="n"/>
      <c r="B347" s="6" t="n"/>
      <c r="C347" s="6" t="n"/>
      <c r="D347" s="18">
        <f>IF($C347="","",IFERROR(VLOOKUP($C347,'設備台帳'!$A$5:$T$204,7,FALSE),""))</f>
        <v/>
      </c>
      <c r="E347" s="18">
        <f>IF($C347="","",IFERROR(VLOOKUP($C347,'設備台帳'!$A$5:$T$204,2,FALSE),""))</f>
        <v/>
      </c>
      <c r="F347" s="18">
        <f>IF($C347="","",IFERROR(VLOOKUP($C347,'設備台帳'!$A$5:$T$204,3,FALSE),""))</f>
        <v/>
      </c>
      <c r="G347" s="18">
        <f>IF($C347="","",IFERROR(VLOOKUP($C347,'設備台帳'!$A$5:$T$204,5,FALSE),""))</f>
        <v/>
      </c>
      <c r="H347" s="6" t="n"/>
      <c r="I347" s="6" t="n"/>
      <c r="J347" s="6" t="n"/>
      <c r="K347" s="6" t="n"/>
      <c r="L347" s="6" t="n"/>
      <c r="M347" s="6" t="n"/>
      <c r="N347" s="6" t="n"/>
      <c r="O347" s="6" t="n"/>
      <c r="P347" s="6" t="n"/>
      <c r="Q347" s="6" t="n"/>
      <c r="R347" s="6" t="n"/>
      <c r="S347" s="25" t="n"/>
      <c r="T347" s="6" t="n"/>
      <c r="U347" s="6" t="n"/>
      <c r="V347" s="25" t="n"/>
      <c r="W347" s="6" t="n"/>
      <c r="X347" s="6" t="n"/>
      <c r="Y347" s="6" t="n"/>
    </row>
    <row r="348" ht="20" customHeight="1">
      <c r="A348" s="25" t="n"/>
      <c r="B348" s="6" t="n"/>
      <c r="C348" s="6" t="n"/>
      <c r="D348" s="18">
        <f>IF($C348="","",IFERROR(VLOOKUP($C348,'設備台帳'!$A$5:$T$204,7,FALSE),""))</f>
        <v/>
      </c>
      <c r="E348" s="18">
        <f>IF($C348="","",IFERROR(VLOOKUP($C348,'設備台帳'!$A$5:$T$204,2,FALSE),""))</f>
        <v/>
      </c>
      <c r="F348" s="18">
        <f>IF($C348="","",IFERROR(VLOOKUP($C348,'設備台帳'!$A$5:$T$204,3,FALSE),""))</f>
        <v/>
      </c>
      <c r="G348" s="18">
        <f>IF($C348="","",IFERROR(VLOOKUP($C348,'設備台帳'!$A$5:$T$204,5,FALSE),""))</f>
        <v/>
      </c>
      <c r="H348" s="6" t="n"/>
      <c r="I348" s="6" t="n"/>
      <c r="J348" s="6" t="n"/>
      <c r="K348" s="6" t="n"/>
      <c r="L348" s="6" t="n"/>
      <c r="M348" s="6" t="n"/>
      <c r="N348" s="6" t="n"/>
      <c r="O348" s="6" t="n"/>
      <c r="P348" s="6" t="n"/>
      <c r="Q348" s="6" t="n"/>
      <c r="R348" s="6" t="n"/>
      <c r="S348" s="25" t="n"/>
      <c r="T348" s="6" t="n"/>
      <c r="U348" s="6" t="n"/>
      <c r="V348" s="25" t="n"/>
      <c r="W348" s="6" t="n"/>
      <c r="X348" s="6" t="n"/>
      <c r="Y348" s="6" t="n"/>
    </row>
    <row r="349" ht="20" customHeight="1">
      <c r="A349" s="25" t="n"/>
      <c r="B349" s="6" t="n"/>
      <c r="C349" s="6" t="n"/>
      <c r="D349" s="18">
        <f>IF($C349="","",IFERROR(VLOOKUP($C349,'設備台帳'!$A$5:$T$204,7,FALSE),""))</f>
        <v/>
      </c>
      <c r="E349" s="18">
        <f>IF($C349="","",IFERROR(VLOOKUP($C349,'設備台帳'!$A$5:$T$204,2,FALSE),""))</f>
        <v/>
      </c>
      <c r="F349" s="18">
        <f>IF($C349="","",IFERROR(VLOOKUP($C349,'設備台帳'!$A$5:$T$204,3,FALSE),""))</f>
        <v/>
      </c>
      <c r="G349" s="18">
        <f>IF($C349="","",IFERROR(VLOOKUP($C349,'設備台帳'!$A$5:$T$204,5,FALSE),""))</f>
        <v/>
      </c>
      <c r="H349" s="6" t="n"/>
      <c r="I349" s="6" t="n"/>
      <c r="J349" s="6" t="n"/>
      <c r="K349" s="6" t="n"/>
      <c r="L349" s="6" t="n"/>
      <c r="M349" s="6" t="n"/>
      <c r="N349" s="6" t="n"/>
      <c r="O349" s="6" t="n"/>
      <c r="P349" s="6" t="n"/>
      <c r="Q349" s="6" t="n"/>
      <c r="R349" s="6" t="n"/>
      <c r="S349" s="25" t="n"/>
      <c r="T349" s="6" t="n"/>
      <c r="U349" s="6" t="n"/>
      <c r="V349" s="25" t="n"/>
      <c r="W349" s="6" t="n"/>
      <c r="X349" s="6" t="n"/>
      <c r="Y349" s="6" t="n"/>
    </row>
    <row r="350" ht="20" customHeight="1">
      <c r="A350" s="25" t="n"/>
      <c r="B350" s="6" t="n"/>
      <c r="C350" s="6" t="n"/>
      <c r="D350" s="18">
        <f>IF($C350="","",IFERROR(VLOOKUP($C350,'設備台帳'!$A$5:$T$204,7,FALSE),""))</f>
        <v/>
      </c>
      <c r="E350" s="18">
        <f>IF($C350="","",IFERROR(VLOOKUP($C350,'設備台帳'!$A$5:$T$204,2,FALSE),""))</f>
        <v/>
      </c>
      <c r="F350" s="18">
        <f>IF($C350="","",IFERROR(VLOOKUP($C350,'設備台帳'!$A$5:$T$204,3,FALSE),""))</f>
        <v/>
      </c>
      <c r="G350" s="18">
        <f>IF($C350="","",IFERROR(VLOOKUP($C350,'設備台帳'!$A$5:$T$204,5,FALSE),""))</f>
        <v/>
      </c>
      <c r="H350" s="6" t="n"/>
      <c r="I350" s="6" t="n"/>
      <c r="J350" s="6" t="n"/>
      <c r="K350" s="6" t="n"/>
      <c r="L350" s="6" t="n"/>
      <c r="M350" s="6" t="n"/>
      <c r="N350" s="6" t="n"/>
      <c r="O350" s="6" t="n"/>
      <c r="P350" s="6" t="n"/>
      <c r="Q350" s="6" t="n"/>
      <c r="R350" s="6" t="n"/>
      <c r="S350" s="25" t="n"/>
      <c r="T350" s="6" t="n"/>
      <c r="U350" s="6" t="n"/>
      <c r="V350" s="25" t="n"/>
      <c r="W350" s="6" t="n"/>
      <c r="X350" s="6" t="n"/>
      <c r="Y350" s="6" t="n"/>
    </row>
    <row r="351" ht="20" customHeight="1">
      <c r="A351" s="25" t="n"/>
      <c r="B351" s="6" t="n"/>
      <c r="C351" s="6" t="n"/>
      <c r="D351" s="18">
        <f>IF($C351="","",IFERROR(VLOOKUP($C351,'設備台帳'!$A$5:$T$204,7,FALSE),""))</f>
        <v/>
      </c>
      <c r="E351" s="18">
        <f>IF($C351="","",IFERROR(VLOOKUP($C351,'設備台帳'!$A$5:$T$204,2,FALSE),""))</f>
        <v/>
      </c>
      <c r="F351" s="18">
        <f>IF($C351="","",IFERROR(VLOOKUP($C351,'設備台帳'!$A$5:$T$204,3,FALSE),""))</f>
        <v/>
      </c>
      <c r="G351" s="18">
        <f>IF($C351="","",IFERROR(VLOOKUP($C351,'設備台帳'!$A$5:$T$204,5,FALSE),""))</f>
        <v/>
      </c>
      <c r="H351" s="6" t="n"/>
      <c r="I351" s="6" t="n"/>
      <c r="J351" s="6" t="n"/>
      <c r="K351" s="6" t="n"/>
      <c r="L351" s="6" t="n"/>
      <c r="M351" s="6" t="n"/>
      <c r="N351" s="6" t="n"/>
      <c r="O351" s="6" t="n"/>
      <c r="P351" s="6" t="n"/>
      <c r="Q351" s="6" t="n"/>
      <c r="R351" s="6" t="n"/>
      <c r="S351" s="25" t="n"/>
      <c r="T351" s="6" t="n"/>
      <c r="U351" s="6" t="n"/>
      <c r="V351" s="25" t="n"/>
      <c r="W351" s="6" t="n"/>
      <c r="X351" s="6" t="n"/>
      <c r="Y351" s="6" t="n"/>
    </row>
    <row r="352" ht="20" customHeight="1">
      <c r="A352" s="25" t="n"/>
      <c r="B352" s="6" t="n"/>
      <c r="C352" s="6" t="n"/>
      <c r="D352" s="18">
        <f>IF($C352="","",IFERROR(VLOOKUP($C352,'設備台帳'!$A$5:$T$204,7,FALSE),""))</f>
        <v/>
      </c>
      <c r="E352" s="18">
        <f>IF($C352="","",IFERROR(VLOOKUP($C352,'設備台帳'!$A$5:$T$204,2,FALSE),""))</f>
        <v/>
      </c>
      <c r="F352" s="18">
        <f>IF($C352="","",IFERROR(VLOOKUP($C352,'設備台帳'!$A$5:$T$204,3,FALSE),""))</f>
        <v/>
      </c>
      <c r="G352" s="18">
        <f>IF($C352="","",IFERROR(VLOOKUP($C352,'設備台帳'!$A$5:$T$204,5,FALSE),""))</f>
        <v/>
      </c>
      <c r="H352" s="6" t="n"/>
      <c r="I352" s="6" t="n"/>
      <c r="J352" s="6" t="n"/>
      <c r="K352" s="6" t="n"/>
      <c r="L352" s="6" t="n"/>
      <c r="M352" s="6" t="n"/>
      <c r="N352" s="6" t="n"/>
      <c r="O352" s="6" t="n"/>
      <c r="P352" s="6" t="n"/>
      <c r="Q352" s="6" t="n"/>
      <c r="R352" s="6" t="n"/>
      <c r="S352" s="25" t="n"/>
      <c r="T352" s="6" t="n"/>
      <c r="U352" s="6" t="n"/>
      <c r="V352" s="25" t="n"/>
      <c r="W352" s="6" t="n"/>
      <c r="X352" s="6" t="n"/>
      <c r="Y352" s="6" t="n"/>
    </row>
    <row r="353" ht="20" customHeight="1">
      <c r="A353" s="25" t="n"/>
      <c r="B353" s="6" t="n"/>
      <c r="C353" s="6" t="n"/>
      <c r="D353" s="18">
        <f>IF($C353="","",IFERROR(VLOOKUP($C353,'設備台帳'!$A$5:$T$204,7,FALSE),""))</f>
        <v/>
      </c>
      <c r="E353" s="18">
        <f>IF($C353="","",IFERROR(VLOOKUP($C353,'設備台帳'!$A$5:$T$204,2,FALSE),""))</f>
        <v/>
      </c>
      <c r="F353" s="18">
        <f>IF($C353="","",IFERROR(VLOOKUP($C353,'設備台帳'!$A$5:$T$204,3,FALSE),""))</f>
        <v/>
      </c>
      <c r="G353" s="18">
        <f>IF($C353="","",IFERROR(VLOOKUP($C353,'設備台帳'!$A$5:$T$204,5,FALSE),""))</f>
        <v/>
      </c>
      <c r="H353" s="6" t="n"/>
      <c r="I353" s="6" t="n"/>
      <c r="J353" s="6" t="n"/>
      <c r="K353" s="6" t="n"/>
      <c r="L353" s="6" t="n"/>
      <c r="M353" s="6" t="n"/>
      <c r="N353" s="6" t="n"/>
      <c r="O353" s="6" t="n"/>
      <c r="P353" s="6" t="n"/>
      <c r="Q353" s="6" t="n"/>
      <c r="R353" s="6" t="n"/>
      <c r="S353" s="25" t="n"/>
      <c r="T353" s="6" t="n"/>
      <c r="U353" s="6" t="n"/>
      <c r="V353" s="25" t="n"/>
      <c r="W353" s="6" t="n"/>
      <c r="X353" s="6" t="n"/>
      <c r="Y353" s="6" t="n"/>
    </row>
    <row r="354" ht="20" customHeight="1">
      <c r="A354" s="25" t="n"/>
      <c r="B354" s="6" t="n"/>
      <c r="C354" s="6" t="n"/>
      <c r="D354" s="18">
        <f>IF($C354="","",IFERROR(VLOOKUP($C354,'設備台帳'!$A$5:$T$204,7,FALSE),""))</f>
        <v/>
      </c>
      <c r="E354" s="18">
        <f>IF($C354="","",IFERROR(VLOOKUP($C354,'設備台帳'!$A$5:$T$204,2,FALSE),""))</f>
        <v/>
      </c>
      <c r="F354" s="18">
        <f>IF($C354="","",IFERROR(VLOOKUP($C354,'設備台帳'!$A$5:$T$204,3,FALSE),""))</f>
        <v/>
      </c>
      <c r="G354" s="18">
        <f>IF($C354="","",IFERROR(VLOOKUP($C354,'設備台帳'!$A$5:$T$204,5,FALSE),""))</f>
        <v/>
      </c>
      <c r="H354" s="6" t="n"/>
      <c r="I354" s="6" t="n"/>
      <c r="J354" s="6" t="n"/>
      <c r="K354" s="6" t="n"/>
      <c r="L354" s="6" t="n"/>
      <c r="M354" s="6" t="n"/>
      <c r="N354" s="6" t="n"/>
      <c r="O354" s="6" t="n"/>
      <c r="P354" s="6" t="n"/>
      <c r="Q354" s="6" t="n"/>
      <c r="R354" s="6" t="n"/>
      <c r="S354" s="25" t="n"/>
      <c r="T354" s="6" t="n"/>
      <c r="U354" s="6" t="n"/>
      <c r="V354" s="25" t="n"/>
      <c r="W354" s="6" t="n"/>
      <c r="X354" s="6" t="n"/>
      <c r="Y354" s="6" t="n"/>
    </row>
    <row r="355" ht="20" customHeight="1">
      <c r="A355" s="25" t="n"/>
      <c r="B355" s="6" t="n"/>
      <c r="C355" s="6" t="n"/>
      <c r="D355" s="18">
        <f>IF($C355="","",IFERROR(VLOOKUP($C355,'設備台帳'!$A$5:$T$204,7,FALSE),""))</f>
        <v/>
      </c>
      <c r="E355" s="18">
        <f>IF($C355="","",IFERROR(VLOOKUP($C355,'設備台帳'!$A$5:$T$204,2,FALSE),""))</f>
        <v/>
      </c>
      <c r="F355" s="18">
        <f>IF($C355="","",IFERROR(VLOOKUP($C355,'設備台帳'!$A$5:$T$204,3,FALSE),""))</f>
        <v/>
      </c>
      <c r="G355" s="18">
        <f>IF($C355="","",IFERROR(VLOOKUP($C355,'設備台帳'!$A$5:$T$204,5,FALSE),""))</f>
        <v/>
      </c>
      <c r="H355" s="6" t="n"/>
      <c r="I355" s="6" t="n"/>
      <c r="J355" s="6" t="n"/>
      <c r="K355" s="6" t="n"/>
      <c r="L355" s="6" t="n"/>
      <c r="M355" s="6" t="n"/>
      <c r="N355" s="6" t="n"/>
      <c r="O355" s="6" t="n"/>
      <c r="P355" s="6" t="n"/>
      <c r="Q355" s="6" t="n"/>
      <c r="R355" s="6" t="n"/>
      <c r="S355" s="25" t="n"/>
      <c r="T355" s="6" t="n"/>
      <c r="U355" s="6" t="n"/>
      <c r="V355" s="25" t="n"/>
      <c r="W355" s="6" t="n"/>
      <c r="X355" s="6" t="n"/>
      <c r="Y355" s="6" t="n"/>
    </row>
    <row r="356" ht="20" customHeight="1">
      <c r="A356" s="25" t="n"/>
      <c r="B356" s="6" t="n"/>
      <c r="C356" s="6" t="n"/>
      <c r="D356" s="18">
        <f>IF($C356="","",IFERROR(VLOOKUP($C356,'設備台帳'!$A$5:$T$204,7,FALSE),""))</f>
        <v/>
      </c>
      <c r="E356" s="18">
        <f>IF($C356="","",IFERROR(VLOOKUP($C356,'設備台帳'!$A$5:$T$204,2,FALSE),""))</f>
        <v/>
      </c>
      <c r="F356" s="18">
        <f>IF($C356="","",IFERROR(VLOOKUP($C356,'設備台帳'!$A$5:$T$204,3,FALSE),""))</f>
        <v/>
      </c>
      <c r="G356" s="18">
        <f>IF($C356="","",IFERROR(VLOOKUP($C356,'設備台帳'!$A$5:$T$204,5,FALSE),""))</f>
        <v/>
      </c>
      <c r="H356" s="6" t="n"/>
      <c r="I356" s="6" t="n"/>
      <c r="J356" s="6" t="n"/>
      <c r="K356" s="6" t="n"/>
      <c r="L356" s="6" t="n"/>
      <c r="M356" s="6" t="n"/>
      <c r="N356" s="6" t="n"/>
      <c r="O356" s="6" t="n"/>
      <c r="P356" s="6" t="n"/>
      <c r="Q356" s="6" t="n"/>
      <c r="R356" s="6" t="n"/>
      <c r="S356" s="25" t="n"/>
      <c r="T356" s="6" t="n"/>
      <c r="U356" s="6" t="n"/>
      <c r="V356" s="25" t="n"/>
      <c r="W356" s="6" t="n"/>
      <c r="X356" s="6" t="n"/>
      <c r="Y356" s="6" t="n"/>
    </row>
    <row r="357" ht="20" customHeight="1">
      <c r="A357" s="25" t="n"/>
      <c r="B357" s="6" t="n"/>
      <c r="C357" s="6" t="n"/>
      <c r="D357" s="18">
        <f>IF($C357="","",IFERROR(VLOOKUP($C357,'設備台帳'!$A$5:$T$204,7,FALSE),""))</f>
        <v/>
      </c>
      <c r="E357" s="18">
        <f>IF($C357="","",IFERROR(VLOOKUP($C357,'設備台帳'!$A$5:$T$204,2,FALSE),""))</f>
        <v/>
      </c>
      <c r="F357" s="18">
        <f>IF($C357="","",IFERROR(VLOOKUP($C357,'設備台帳'!$A$5:$T$204,3,FALSE),""))</f>
        <v/>
      </c>
      <c r="G357" s="18">
        <f>IF($C357="","",IFERROR(VLOOKUP($C357,'設備台帳'!$A$5:$T$204,5,FALSE),""))</f>
        <v/>
      </c>
      <c r="H357" s="6" t="n"/>
      <c r="I357" s="6" t="n"/>
      <c r="J357" s="6" t="n"/>
      <c r="K357" s="6" t="n"/>
      <c r="L357" s="6" t="n"/>
      <c r="M357" s="6" t="n"/>
      <c r="N357" s="6" t="n"/>
      <c r="O357" s="6" t="n"/>
      <c r="P357" s="6" t="n"/>
      <c r="Q357" s="6" t="n"/>
      <c r="R357" s="6" t="n"/>
      <c r="S357" s="25" t="n"/>
      <c r="T357" s="6" t="n"/>
      <c r="U357" s="6" t="n"/>
      <c r="V357" s="25" t="n"/>
      <c r="W357" s="6" t="n"/>
      <c r="X357" s="6" t="n"/>
      <c r="Y357" s="6" t="n"/>
    </row>
    <row r="358" ht="20" customHeight="1">
      <c r="A358" s="25" t="n"/>
      <c r="B358" s="6" t="n"/>
      <c r="C358" s="6" t="n"/>
      <c r="D358" s="18">
        <f>IF($C358="","",IFERROR(VLOOKUP($C358,'設備台帳'!$A$5:$T$204,7,FALSE),""))</f>
        <v/>
      </c>
      <c r="E358" s="18">
        <f>IF($C358="","",IFERROR(VLOOKUP($C358,'設備台帳'!$A$5:$T$204,2,FALSE),""))</f>
        <v/>
      </c>
      <c r="F358" s="18">
        <f>IF($C358="","",IFERROR(VLOOKUP($C358,'設備台帳'!$A$5:$T$204,3,FALSE),""))</f>
        <v/>
      </c>
      <c r="G358" s="18">
        <f>IF($C358="","",IFERROR(VLOOKUP($C358,'設備台帳'!$A$5:$T$204,5,FALSE),""))</f>
        <v/>
      </c>
      <c r="H358" s="6" t="n"/>
      <c r="I358" s="6" t="n"/>
      <c r="J358" s="6" t="n"/>
      <c r="K358" s="6" t="n"/>
      <c r="L358" s="6" t="n"/>
      <c r="M358" s="6" t="n"/>
      <c r="N358" s="6" t="n"/>
      <c r="O358" s="6" t="n"/>
      <c r="P358" s="6" t="n"/>
      <c r="Q358" s="6" t="n"/>
      <c r="R358" s="6" t="n"/>
      <c r="S358" s="25" t="n"/>
      <c r="T358" s="6" t="n"/>
      <c r="U358" s="6" t="n"/>
      <c r="V358" s="25" t="n"/>
      <c r="W358" s="6" t="n"/>
      <c r="X358" s="6" t="n"/>
      <c r="Y358" s="6" t="n"/>
    </row>
    <row r="359" ht="20" customHeight="1">
      <c r="A359" s="25" t="n"/>
      <c r="B359" s="6" t="n"/>
      <c r="C359" s="6" t="n"/>
      <c r="D359" s="18">
        <f>IF($C359="","",IFERROR(VLOOKUP($C359,'設備台帳'!$A$5:$T$204,7,FALSE),""))</f>
        <v/>
      </c>
      <c r="E359" s="18">
        <f>IF($C359="","",IFERROR(VLOOKUP($C359,'設備台帳'!$A$5:$T$204,2,FALSE),""))</f>
        <v/>
      </c>
      <c r="F359" s="18">
        <f>IF($C359="","",IFERROR(VLOOKUP($C359,'設備台帳'!$A$5:$T$204,3,FALSE),""))</f>
        <v/>
      </c>
      <c r="G359" s="18">
        <f>IF($C359="","",IFERROR(VLOOKUP($C359,'設備台帳'!$A$5:$T$204,5,FALSE),""))</f>
        <v/>
      </c>
      <c r="H359" s="6" t="n"/>
      <c r="I359" s="6" t="n"/>
      <c r="J359" s="6" t="n"/>
      <c r="K359" s="6" t="n"/>
      <c r="L359" s="6" t="n"/>
      <c r="M359" s="6" t="n"/>
      <c r="N359" s="6" t="n"/>
      <c r="O359" s="6" t="n"/>
      <c r="P359" s="6" t="n"/>
      <c r="Q359" s="6" t="n"/>
      <c r="R359" s="6" t="n"/>
      <c r="S359" s="25" t="n"/>
      <c r="T359" s="6" t="n"/>
      <c r="U359" s="6" t="n"/>
      <c r="V359" s="25" t="n"/>
      <c r="W359" s="6" t="n"/>
      <c r="X359" s="6" t="n"/>
      <c r="Y359" s="6" t="n"/>
    </row>
    <row r="360" ht="20" customHeight="1">
      <c r="A360" s="25" t="n"/>
      <c r="B360" s="6" t="n"/>
      <c r="C360" s="6" t="n"/>
      <c r="D360" s="18">
        <f>IF($C360="","",IFERROR(VLOOKUP($C360,'設備台帳'!$A$5:$T$204,7,FALSE),""))</f>
        <v/>
      </c>
      <c r="E360" s="18">
        <f>IF($C360="","",IFERROR(VLOOKUP($C360,'設備台帳'!$A$5:$T$204,2,FALSE),""))</f>
        <v/>
      </c>
      <c r="F360" s="18">
        <f>IF($C360="","",IFERROR(VLOOKUP($C360,'設備台帳'!$A$5:$T$204,3,FALSE),""))</f>
        <v/>
      </c>
      <c r="G360" s="18">
        <f>IF($C360="","",IFERROR(VLOOKUP($C360,'設備台帳'!$A$5:$T$204,5,FALSE),""))</f>
        <v/>
      </c>
      <c r="H360" s="6" t="n"/>
      <c r="I360" s="6" t="n"/>
      <c r="J360" s="6" t="n"/>
      <c r="K360" s="6" t="n"/>
      <c r="L360" s="6" t="n"/>
      <c r="M360" s="6" t="n"/>
      <c r="N360" s="6" t="n"/>
      <c r="O360" s="6" t="n"/>
      <c r="P360" s="6" t="n"/>
      <c r="Q360" s="6" t="n"/>
      <c r="R360" s="6" t="n"/>
      <c r="S360" s="25" t="n"/>
      <c r="T360" s="6" t="n"/>
      <c r="U360" s="6" t="n"/>
      <c r="V360" s="25" t="n"/>
      <c r="W360" s="6" t="n"/>
      <c r="X360" s="6" t="n"/>
      <c r="Y360" s="6" t="n"/>
    </row>
    <row r="361" ht="20" customHeight="1">
      <c r="A361" s="25" t="n"/>
      <c r="B361" s="6" t="n"/>
      <c r="C361" s="6" t="n"/>
      <c r="D361" s="18">
        <f>IF($C361="","",IFERROR(VLOOKUP($C361,'設備台帳'!$A$5:$T$204,7,FALSE),""))</f>
        <v/>
      </c>
      <c r="E361" s="18">
        <f>IF($C361="","",IFERROR(VLOOKUP($C361,'設備台帳'!$A$5:$T$204,2,FALSE),""))</f>
        <v/>
      </c>
      <c r="F361" s="18">
        <f>IF($C361="","",IFERROR(VLOOKUP($C361,'設備台帳'!$A$5:$T$204,3,FALSE),""))</f>
        <v/>
      </c>
      <c r="G361" s="18">
        <f>IF($C361="","",IFERROR(VLOOKUP($C361,'設備台帳'!$A$5:$T$204,5,FALSE),""))</f>
        <v/>
      </c>
      <c r="H361" s="6" t="n"/>
      <c r="I361" s="6" t="n"/>
      <c r="J361" s="6" t="n"/>
      <c r="K361" s="6" t="n"/>
      <c r="L361" s="6" t="n"/>
      <c r="M361" s="6" t="n"/>
      <c r="N361" s="6" t="n"/>
      <c r="O361" s="6" t="n"/>
      <c r="P361" s="6" t="n"/>
      <c r="Q361" s="6" t="n"/>
      <c r="R361" s="6" t="n"/>
      <c r="S361" s="25" t="n"/>
      <c r="T361" s="6" t="n"/>
      <c r="U361" s="6" t="n"/>
      <c r="V361" s="25" t="n"/>
      <c r="W361" s="6" t="n"/>
      <c r="X361" s="6" t="n"/>
      <c r="Y361" s="6" t="n"/>
    </row>
    <row r="362" ht="20" customHeight="1">
      <c r="A362" s="25" t="n"/>
      <c r="B362" s="6" t="n"/>
      <c r="C362" s="6" t="n"/>
      <c r="D362" s="18">
        <f>IF($C362="","",IFERROR(VLOOKUP($C362,'設備台帳'!$A$5:$T$204,7,FALSE),""))</f>
        <v/>
      </c>
      <c r="E362" s="18">
        <f>IF($C362="","",IFERROR(VLOOKUP($C362,'設備台帳'!$A$5:$T$204,2,FALSE),""))</f>
        <v/>
      </c>
      <c r="F362" s="18">
        <f>IF($C362="","",IFERROR(VLOOKUP($C362,'設備台帳'!$A$5:$T$204,3,FALSE),""))</f>
        <v/>
      </c>
      <c r="G362" s="18">
        <f>IF($C362="","",IFERROR(VLOOKUP($C362,'設備台帳'!$A$5:$T$204,5,FALSE),""))</f>
        <v/>
      </c>
      <c r="H362" s="6" t="n"/>
      <c r="I362" s="6" t="n"/>
      <c r="J362" s="6" t="n"/>
      <c r="K362" s="6" t="n"/>
      <c r="L362" s="6" t="n"/>
      <c r="M362" s="6" t="n"/>
      <c r="N362" s="6" t="n"/>
      <c r="O362" s="6" t="n"/>
      <c r="P362" s="6" t="n"/>
      <c r="Q362" s="6" t="n"/>
      <c r="R362" s="6" t="n"/>
      <c r="S362" s="25" t="n"/>
      <c r="T362" s="6" t="n"/>
      <c r="U362" s="6" t="n"/>
      <c r="V362" s="25" t="n"/>
      <c r="W362" s="6" t="n"/>
      <c r="X362" s="6" t="n"/>
      <c r="Y362" s="6" t="n"/>
    </row>
    <row r="363" ht="20" customHeight="1">
      <c r="A363" s="25" t="n"/>
      <c r="B363" s="6" t="n"/>
      <c r="C363" s="6" t="n"/>
      <c r="D363" s="18">
        <f>IF($C363="","",IFERROR(VLOOKUP($C363,'設備台帳'!$A$5:$T$204,7,FALSE),""))</f>
        <v/>
      </c>
      <c r="E363" s="18">
        <f>IF($C363="","",IFERROR(VLOOKUP($C363,'設備台帳'!$A$5:$T$204,2,FALSE),""))</f>
        <v/>
      </c>
      <c r="F363" s="18">
        <f>IF($C363="","",IFERROR(VLOOKUP($C363,'設備台帳'!$A$5:$T$204,3,FALSE),""))</f>
        <v/>
      </c>
      <c r="G363" s="18">
        <f>IF($C363="","",IFERROR(VLOOKUP($C363,'設備台帳'!$A$5:$T$204,5,FALSE),""))</f>
        <v/>
      </c>
      <c r="H363" s="6" t="n"/>
      <c r="I363" s="6" t="n"/>
      <c r="J363" s="6" t="n"/>
      <c r="K363" s="6" t="n"/>
      <c r="L363" s="6" t="n"/>
      <c r="M363" s="6" t="n"/>
      <c r="N363" s="6" t="n"/>
      <c r="O363" s="6" t="n"/>
      <c r="P363" s="6" t="n"/>
      <c r="Q363" s="6" t="n"/>
      <c r="R363" s="6" t="n"/>
      <c r="S363" s="25" t="n"/>
      <c r="T363" s="6" t="n"/>
      <c r="U363" s="6" t="n"/>
      <c r="V363" s="25" t="n"/>
      <c r="W363" s="6" t="n"/>
      <c r="X363" s="6" t="n"/>
      <c r="Y363" s="6" t="n"/>
    </row>
    <row r="364" ht="20" customHeight="1">
      <c r="A364" s="25" t="n"/>
      <c r="B364" s="6" t="n"/>
      <c r="C364" s="6" t="n"/>
      <c r="D364" s="18">
        <f>IF($C364="","",IFERROR(VLOOKUP($C364,'設備台帳'!$A$5:$T$204,7,FALSE),""))</f>
        <v/>
      </c>
      <c r="E364" s="18">
        <f>IF($C364="","",IFERROR(VLOOKUP($C364,'設備台帳'!$A$5:$T$204,2,FALSE),""))</f>
        <v/>
      </c>
      <c r="F364" s="18">
        <f>IF($C364="","",IFERROR(VLOOKUP($C364,'設備台帳'!$A$5:$T$204,3,FALSE),""))</f>
        <v/>
      </c>
      <c r="G364" s="18">
        <f>IF($C364="","",IFERROR(VLOOKUP($C364,'設備台帳'!$A$5:$T$204,5,FALSE),""))</f>
        <v/>
      </c>
      <c r="H364" s="6" t="n"/>
      <c r="I364" s="6" t="n"/>
      <c r="J364" s="6" t="n"/>
      <c r="K364" s="6" t="n"/>
      <c r="L364" s="6" t="n"/>
      <c r="M364" s="6" t="n"/>
      <c r="N364" s="6" t="n"/>
      <c r="O364" s="6" t="n"/>
      <c r="P364" s="6" t="n"/>
      <c r="Q364" s="6" t="n"/>
      <c r="R364" s="6" t="n"/>
      <c r="S364" s="25" t="n"/>
      <c r="T364" s="6" t="n"/>
      <c r="U364" s="6" t="n"/>
      <c r="V364" s="25" t="n"/>
      <c r="W364" s="6" t="n"/>
      <c r="X364" s="6" t="n"/>
      <c r="Y364" s="6" t="n"/>
    </row>
    <row r="365" ht="20" customHeight="1">
      <c r="A365" s="25" t="n"/>
      <c r="B365" s="6" t="n"/>
      <c r="C365" s="6" t="n"/>
      <c r="D365" s="18">
        <f>IF($C365="","",IFERROR(VLOOKUP($C365,'設備台帳'!$A$5:$T$204,7,FALSE),""))</f>
        <v/>
      </c>
      <c r="E365" s="18">
        <f>IF($C365="","",IFERROR(VLOOKUP($C365,'設備台帳'!$A$5:$T$204,2,FALSE),""))</f>
        <v/>
      </c>
      <c r="F365" s="18">
        <f>IF($C365="","",IFERROR(VLOOKUP($C365,'設備台帳'!$A$5:$T$204,3,FALSE),""))</f>
        <v/>
      </c>
      <c r="G365" s="18">
        <f>IF($C365="","",IFERROR(VLOOKUP($C365,'設備台帳'!$A$5:$T$204,5,FALSE),""))</f>
        <v/>
      </c>
      <c r="H365" s="6" t="n"/>
      <c r="I365" s="6" t="n"/>
      <c r="J365" s="6" t="n"/>
      <c r="K365" s="6" t="n"/>
      <c r="L365" s="6" t="n"/>
      <c r="M365" s="6" t="n"/>
      <c r="N365" s="6" t="n"/>
      <c r="O365" s="6" t="n"/>
      <c r="P365" s="6" t="n"/>
      <c r="Q365" s="6" t="n"/>
      <c r="R365" s="6" t="n"/>
      <c r="S365" s="25" t="n"/>
      <c r="T365" s="6" t="n"/>
      <c r="U365" s="6" t="n"/>
      <c r="V365" s="25" t="n"/>
      <c r="W365" s="6" t="n"/>
      <c r="X365" s="6" t="n"/>
      <c r="Y365" s="6" t="n"/>
    </row>
    <row r="366" ht="20" customHeight="1">
      <c r="A366" s="25" t="n"/>
      <c r="B366" s="6" t="n"/>
      <c r="C366" s="6" t="n"/>
      <c r="D366" s="18">
        <f>IF($C366="","",IFERROR(VLOOKUP($C366,'設備台帳'!$A$5:$T$204,7,FALSE),""))</f>
        <v/>
      </c>
      <c r="E366" s="18">
        <f>IF($C366="","",IFERROR(VLOOKUP($C366,'設備台帳'!$A$5:$T$204,2,FALSE),""))</f>
        <v/>
      </c>
      <c r="F366" s="18">
        <f>IF($C366="","",IFERROR(VLOOKUP($C366,'設備台帳'!$A$5:$T$204,3,FALSE),""))</f>
        <v/>
      </c>
      <c r="G366" s="18">
        <f>IF($C366="","",IFERROR(VLOOKUP($C366,'設備台帳'!$A$5:$T$204,5,FALSE),""))</f>
        <v/>
      </c>
      <c r="H366" s="6" t="n"/>
      <c r="I366" s="6" t="n"/>
      <c r="J366" s="6" t="n"/>
      <c r="K366" s="6" t="n"/>
      <c r="L366" s="6" t="n"/>
      <c r="M366" s="6" t="n"/>
      <c r="N366" s="6" t="n"/>
      <c r="O366" s="6" t="n"/>
      <c r="P366" s="6" t="n"/>
      <c r="Q366" s="6" t="n"/>
      <c r="R366" s="6" t="n"/>
      <c r="S366" s="25" t="n"/>
      <c r="T366" s="6" t="n"/>
      <c r="U366" s="6" t="n"/>
      <c r="V366" s="25" t="n"/>
      <c r="W366" s="6" t="n"/>
      <c r="X366" s="6" t="n"/>
      <c r="Y366" s="6" t="n"/>
    </row>
    <row r="367" ht="20" customHeight="1">
      <c r="A367" s="25" t="n"/>
      <c r="B367" s="6" t="n"/>
      <c r="C367" s="6" t="n"/>
      <c r="D367" s="18">
        <f>IF($C367="","",IFERROR(VLOOKUP($C367,'設備台帳'!$A$5:$T$204,7,FALSE),""))</f>
        <v/>
      </c>
      <c r="E367" s="18">
        <f>IF($C367="","",IFERROR(VLOOKUP($C367,'設備台帳'!$A$5:$T$204,2,FALSE),""))</f>
        <v/>
      </c>
      <c r="F367" s="18">
        <f>IF($C367="","",IFERROR(VLOOKUP($C367,'設備台帳'!$A$5:$T$204,3,FALSE),""))</f>
        <v/>
      </c>
      <c r="G367" s="18">
        <f>IF($C367="","",IFERROR(VLOOKUP($C367,'設備台帳'!$A$5:$T$204,5,FALSE),""))</f>
        <v/>
      </c>
      <c r="H367" s="6" t="n"/>
      <c r="I367" s="6" t="n"/>
      <c r="J367" s="6" t="n"/>
      <c r="K367" s="6" t="n"/>
      <c r="L367" s="6" t="n"/>
      <c r="M367" s="6" t="n"/>
      <c r="N367" s="6" t="n"/>
      <c r="O367" s="6" t="n"/>
      <c r="P367" s="6" t="n"/>
      <c r="Q367" s="6" t="n"/>
      <c r="R367" s="6" t="n"/>
      <c r="S367" s="25" t="n"/>
      <c r="T367" s="6" t="n"/>
      <c r="U367" s="6" t="n"/>
      <c r="V367" s="25" t="n"/>
      <c r="W367" s="6" t="n"/>
      <c r="X367" s="6" t="n"/>
      <c r="Y367" s="6" t="n"/>
    </row>
    <row r="368" ht="20" customHeight="1">
      <c r="A368" s="25" t="n"/>
      <c r="B368" s="6" t="n"/>
      <c r="C368" s="6" t="n"/>
      <c r="D368" s="18">
        <f>IF($C368="","",IFERROR(VLOOKUP($C368,'設備台帳'!$A$5:$T$204,7,FALSE),""))</f>
        <v/>
      </c>
      <c r="E368" s="18">
        <f>IF($C368="","",IFERROR(VLOOKUP($C368,'設備台帳'!$A$5:$T$204,2,FALSE),""))</f>
        <v/>
      </c>
      <c r="F368" s="18">
        <f>IF($C368="","",IFERROR(VLOOKUP($C368,'設備台帳'!$A$5:$T$204,3,FALSE),""))</f>
        <v/>
      </c>
      <c r="G368" s="18">
        <f>IF($C368="","",IFERROR(VLOOKUP($C368,'設備台帳'!$A$5:$T$204,5,FALSE),""))</f>
        <v/>
      </c>
      <c r="H368" s="6" t="n"/>
      <c r="I368" s="6" t="n"/>
      <c r="J368" s="6" t="n"/>
      <c r="K368" s="6" t="n"/>
      <c r="L368" s="6" t="n"/>
      <c r="M368" s="6" t="n"/>
      <c r="N368" s="6" t="n"/>
      <c r="O368" s="6" t="n"/>
      <c r="P368" s="6" t="n"/>
      <c r="Q368" s="6" t="n"/>
      <c r="R368" s="6" t="n"/>
      <c r="S368" s="25" t="n"/>
      <c r="T368" s="6" t="n"/>
      <c r="U368" s="6" t="n"/>
      <c r="V368" s="25" t="n"/>
      <c r="W368" s="6" t="n"/>
      <c r="X368" s="6" t="n"/>
      <c r="Y368" s="6" t="n"/>
    </row>
    <row r="369" ht="20" customHeight="1">
      <c r="A369" s="25" t="n"/>
      <c r="B369" s="6" t="n"/>
      <c r="C369" s="6" t="n"/>
      <c r="D369" s="18">
        <f>IF($C369="","",IFERROR(VLOOKUP($C369,'設備台帳'!$A$5:$T$204,7,FALSE),""))</f>
        <v/>
      </c>
      <c r="E369" s="18">
        <f>IF($C369="","",IFERROR(VLOOKUP($C369,'設備台帳'!$A$5:$T$204,2,FALSE),""))</f>
        <v/>
      </c>
      <c r="F369" s="18">
        <f>IF($C369="","",IFERROR(VLOOKUP($C369,'設備台帳'!$A$5:$T$204,3,FALSE),""))</f>
        <v/>
      </c>
      <c r="G369" s="18">
        <f>IF($C369="","",IFERROR(VLOOKUP($C369,'設備台帳'!$A$5:$T$204,5,FALSE),""))</f>
        <v/>
      </c>
      <c r="H369" s="6" t="n"/>
      <c r="I369" s="6" t="n"/>
      <c r="J369" s="6" t="n"/>
      <c r="K369" s="6" t="n"/>
      <c r="L369" s="6" t="n"/>
      <c r="M369" s="6" t="n"/>
      <c r="N369" s="6" t="n"/>
      <c r="O369" s="6" t="n"/>
      <c r="P369" s="6" t="n"/>
      <c r="Q369" s="6" t="n"/>
      <c r="R369" s="6" t="n"/>
      <c r="S369" s="25" t="n"/>
      <c r="T369" s="6" t="n"/>
      <c r="U369" s="6" t="n"/>
      <c r="V369" s="25" t="n"/>
      <c r="W369" s="6" t="n"/>
      <c r="X369" s="6" t="n"/>
      <c r="Y369" s="6" t="n"/>
    </row>
    <row r="370" ht="20" customHeight="1">
      <c r="A370" s="25" t="n"/>
      <c r="B370" s="6" t="n"/>
      <c r="C370" s="6" t="n"/>
      <c r="D370" s="18">
        <f>IF($C370="","",IFERROR(VLOOKUP($C370,'設備台帳'!$A$5:$T$204,7,FALSE),""))</f>
        <v/>
      </c>
      <c r="E370" s="18">
        <f>IF($C370="","",IFERROR(VLOOKUP($C370,'設備台帳'!$A$5:$T$204,2,FALSE),""))</f>
        <v/>
      </c>
      <c r="F370" s="18">
        <f>IF($C370="","",IFERROR(VLOOKUP($C370,'設備台帳'!$A$5:$T$204,3,FALSE),""))</f>
        <v/>
      </c>
      <c r="G370" s="18">
        <f>IF($C370="","",IFERROR(VLOOKUP($C370,'設備台帳'!$A$5:$T$204,5,FALSE),""))</f>
        <v/>
      </c>
      <c r="H370" s="6" t="n"/>
      <c r="I370" s="6" t="n"/>
      <c r="J370" s="6" t="n"/>
      <c r="K370" s="6" t="n"/>
      <c r="L370" s="6" t="n"/>
      <c r="M370" s="6" t="n"/>
      <c r="N370" s="6" t="n"/>
      <c r="O370" s="6" t="n"/>
      <c r="P370" s="6" t="n"/>
      <c r="Q370" s="6" t="n"/>
      <c r="R370" s="6" t="n"/>
      <c r="S370" s="25" t="n"/>
      <c r="T370" s="6" t="n"/>
      <c r="U370" s="6" t="n"/>
      <c r="V370" s="25" t="n"/>
      <c r="W370" s="6" t="n"/>
      <c r="X370" s="6" t="n"/>
      <c r="Y370" s="6" t="n"/>
    </row>
    <row r="371" ht="20" customHeight="1">
      <c r="A371" s="25" t="n"/>
      <c r="B371" s="6" t="n"/>
      <c r="C371" s="6" t="n"/>
      <c r="D371" s="18">
        <f>IF($C371="","",IFERROR(VLOOKUP($C371,'設備台帳'!$A$5:$T$204,7,FALSE),""))</f>
        <v/>
      </c>
      <c r="E371" s="18">
        <f>IF($C371="","",IFERROR(VLOOKUP($C371,'設備台帳'!$A$5:$T$204,2,FALSE),""))</f>
        <v/>
      </c>
      <c r="F371" s="18">
        <f>IF($C371="","",IFERROR(VLOOKUP($C371,'設備台帳'!$A$5:$T$204,3,FALSE),""))</f>
        <v/>
      </c>
      <c r="G371" s="18">
        <f>IF($C371="","",IFERROR(VLOOKUP($C371,'設備台帳'!$A$5:$T$204,5,FALSE),""))</f>
        <v/>
      </c>
      <c r="H371" s="6" t="n"/>
      <c r="I371" s="6" t="n"/>
      <c r="J371" s="6" t="n"/>
      <c r="K371" s="6" t="n"/>
      <c r="L371" s="6" t="n"/>
      <c r="M371" s="6" t="n"/>
      <c r="N371" s="6" t="n"/>
      <c r="O371" s="6" t="n"/>
      <c r="P371" s="6" t="n"/>
      <c r="Q371" s="6" t="n"/>
      <c r="R371" s="6" t="n"/>
      <c r="S371" s="25" t="n"/>
      <c r="T371" s="6" t="n"/>
      <c r="U371" s="6" t="n"/>
      <c r="V371" s="25" t="n"/>
      <c r="W371" s="6" t="n"/>
      <c r="X371" s="6" t="n"/>
      <c r="Y371" s="6" t="n"/>
    </row>
    <row r="372" ht="20" customHeight="1">
      <c r="A372" s="25" t="n"/>
      <c r="B372" s="6" t="n"/>
      <c r="C372" s="6" t="n"/>
      <c r="D372" s="18">
        <f>IF($C372="","",IFERROR(VLOOKUP($C372,'設備台帳'!$A$5:$T$204,7,FALSE),""))</f>
        <v/>
      </c>
      <c r="E372" s="18">
        <f>IF($C372="","",IFERROR(VLOOKUP($C372,'設備台帳'!$A$5:$T$204,2,FALSE),""))</f>
        <v/>
      </c>
      <c r="F372" s="18">
        <f>IF($C372="","",IFERROR(VLOOKUP($C372,'設備台帳'!$A$5:$T$204,3,FALSE),""))</f>
        <v/>
      </c>
      <c r="G372" s="18">
        <f>IF($C372="","",IFERROR(VLOOKUP($C372,'設備台帳'!$A$5:$T$204,5,FALSE),""))</f>
        <v/>
      </c>
      <c r="H372" s="6" t="n"/>
      <c r="I372" s="6" t="n"/>
      <c r="J372" s="6" t="n"/>
      <c r="K372" s="6" t="n"/>
      <c r="L372" s="6" t="n"/>
      <c r="M372" s="6" t="n"/>
      <c r="N372" s="6" t="n"/>
      <c r="O372" s="6" t="n"/>
      <c r="P372" s="6" t="n"/>
      <c r="Q372" s="6" t="n"/>
      <c r="R372" s="6" t="n"/>
      <c r="S372" s="25" t="n"/>
      <c r="T372" s="6" t="n"/>
      <c r="U372" s="6" t="n"/>
      <c r="V372" s="25" t="n"/>
      <c r="W372" s="6" t="n"/>
      <c r="X372" s="6" t="n"/>
      <c r="Y372" s="6" t="n"/>
    </row>
    <row r="373" ht="20" customHeight="1">
      <c r="A373" s="25" t="n"/>
      <c r="B373" s="6" t="n"/>
      <c r="C373" s="6" t="n"/>
      <c r="D373" s="18">
        <f>IF($C373="","",IFERROR(VLOOKUP($C373,'設備台帳'!$A$5:$T$204,7,FALSE),""))</f>
        <v/>
      </c>
      <c r="E373" s="18">
        <f>IF($C373="","",IFERROR(VLOOKUP($C373,'設備台帳'!$A$5:$T$204,2,FALSE),""))</f>
        <v/>
      </c>
      <c r="F373" s="18">
        <f>IF($C373="","",IFERROR(VLOOKUP($C373,'設備台帳'!$A$5:$T$204,3,FALSE),""))</f>
        <v/>
      </c>
      <c r="G373" s="18">
        <f>IF($C373="","",IFERROR(VLOOKUP($C373,'設備台帳'!$A$5:$T$204,5,FALSE),""))</f>
        <v/>
      </c>
      <c r="H373" s="6" t="n"/>
      <c r="I373" s="6" t="n"/>
      <c r="J373" s="6" t="n"/>
      <c r="K373" s="6" t="n"/>
      <c r="L373" s="6" t="n"/>
      <c r="M373" s="6" t="n"/>
      <c r="N373" s="6" t="n"/>
      <c r="O373" s="6" t="n"/>
      <c r="P373" s="6" t="n"/>
      <c r="Q373" s="6" t="n"/>
      <c r="R373" s="6" t="n"/>
      <c r="S373" s="25" t="n"/>
      <c r="T373" s="6" t="n"/>
      <c r="U373" s="6" t="n"/>
      <c r="V373" s="25" t="n"/>
      <c r="W373" s="6" t="n"/>
      <c r="X373" s="6" t="n"/>
      <c r="Y373" s="6" t="n"/>
    </row>
    <row r="374" ht="20" customHeight="1">
      <c r="A374" s="25" t="n"/>
      <c r="B374" s="6" t="n"/>
      <c r="C374" s="6" t="n"/>
      <c r="D374" s="18">
        <f>IF($C374="","",IFERROR(VLOOKUP($C374,'設備台帳'!$A$5:$T$204,7,FALSE),""))</f>
        <v/>
      </c>
      <c r="E374" s="18">
        <f>IF($C374="","",IFERROR(VLOOKUP($C374,'設備台帳'!$A$5:$T$204,2,FALSE),""))</f>
        <v/>
      </c>
      <c r="F374" s="18">
        <f>IF($C374="","",IFERROR(VLOOKUP($C374,'設備台帳'!$A$5:$T$204,3,FALSE),""))</f>
        <v/>
      </c>
      <c r="G374" s="18">
        <f>IF($C374="","",IFERROR(VLOOKUP($C374,'設備台帳'!$A$5:$T$204,5,FALSE),""))</f>
        <v/>
      </c>
      <c r="H374" s="6" t="n"/>
      <c r="I374" s="6" t="n"/>
      <c r="J374" s="6" t="n"/>
      <c r="K374" s="6" t="n"/>
      <c r="L374" s="6" t="n"/>
      <c r="M374" s="6" t="n"/>
      <c r="N374" s="6" t="n"/>
      <c r="O374" s="6" t="n"/>
      <c r="P374" s="6" t="n"/>
      <c r="Q374" s="6" t="n"/>
      <c r="R374" s="6" t="n"/>
      <c r="S374" s="25" t="n"/>
      <c r="T374" s="6" t="n"/>
      <c r="U374" s="6" t="n"/>
      <c r="V374" s="25" t="n"/>
      <c r="W374" s="6" t="n"/>
      <c r="X374" s="6" t="n"/>
      <c r="Y374" s="6" t="n"/>
    </row>
    <row r="375" ht="20" customHeight="1">
      <c r="A375" s="25" t="n"/>
      <c r="B375" s="6" t="n"/>
      <c r="C375" s="6" t="n"/>
      <c r="D375" s="18">
        <f>IF($C375="","",IFERROR(VLOOKUP($C375,'設備台帳'!$A$5:$T$204,7,FALSE),""))</f>
        <v/>
      </c>
      <c r="E375" s="18">
        <f>IF($C375="","",IFERROR(VLOOKUP($C375,'設備台帳'!$A$5:$T$204,2,FALSE),""))</f>
        <v/>
      </c>
      <c r="F375" s="18">
        <f>IF($C375="","",IFERROR(VLOOKUP($C375,'設備台帳'!$A$5:$T$204,3,FALSE),""))</f>
        <v/>
      </c>
      <c r="G375" s="18">
        <f>IF($C375="","",IFERROR(VLOOKUP($C375,'設備台帳'!$A$5:$T$204,5,FALSE),""))</f>
        <v/>
      </c>
      <c r="H375" s="6" t="n"/>
      <c r="I375" s="6" t="n"/>
      <c r="J375" s="6" t="n"/>
      <c r="K375" s="6" t="n"/>
      <c r="L375" s="6" t="n"/>
      <c r="M375" s="6" t="n"/>
      <c r="N375" s="6" t="n"/>
      <c r="O375" s="6" t="n"/>
      <c r="P375" s="6" t="n"/>
      <c r="Q375" s="6" t="n"/>
      <c r="R375" s="6" t="n"/>
      <c r="S375" s="25" t="n"/>
      <c r="T375" s="6" t="n"/>
      <c r="U375" s="6" t="n"/>
      <c r="V375" s="25" t="n"/>
      <c r="W375" s="6" t="n"/>
      <c r="X375" s="6" t="n"/>
      <c r="Y375" s="6" t="n"/>
    </row>
    <row r="376" ht="20" customHeight="1">
      <c r="A376" s="25" t="n"/>
      <c r="B376" s="6" t="n"/>
      <c r="C376" s="6" t="n"/>
      <c r="D376" s="18">
        <f>IF($C376="","",IFERROR(VLOOKUP($C376,'設備台帳'!$A$5:$T$204,7,FALSE),""))</f>
        <v/>
      </c>
      <c r="E376" s="18">
        <f>IF($C376="","",IFERROR(VLOOKUP($C376,'設備台帳'!$A$5:$T$204,2,FALSE),""))</f>
        <v/>
      </c>
      <c r="F376" s="18">
        <f>IF($C376="","",IFERROR(VLOOKUP($C376,'設備台帳'!$A$5:$T$204,3,FALSE),""))</f>
        <v/>
      </c>
      <c r="G376" s="18">
        <f>IF($C376="","",IFERROR(VLOOKUP($C376,'設備台帳'!$A$5:$T$204,5,FALSE),""))</f>
        <v/>
      </c>
      <c r="H376" s="6" t="n"/>
      <c r="I376" s="6" t="n"/>
      <c r="J376" s="6" t="n"/>
      <c r="K376" s="6" t="n"/>
      <c r="L376" s="6" t="n"/>
      <c r="M376" s="6" t="n"/>
      <c r="N376" s="6" t="n"/>
      <c r="O376" s="6" t="n"/>
      <c r="P376" s="6" t="n"/>
      <c r="Q376" s="6" t="n"/>
      <c r="R376" s="6" t="n"/>
      <c r="S376" s="25" t="n"/>
      <c r="T376" s="6" t="n"/>
      <c r="U376" s="6" t="n"/>
      <c r="V376" s="25" t="n"/>
      <c r="W376" s="6" t="n"/>
      <c r="X376" s="6" t="n"/>
      <c r="Y376" s="6" t="n"/>
    </row>
    <row r="377" ht="20" customHeight="1">
      <c r="A377" s="25" t="n"/>
      <c r="B377" s="6" t="n"/>
      <c r="C377" s="6" t="n"/>
      <c r="D377" s="18">
        <f>IF($C377="","",IFERROR(VLOOKUP($C377,'設備台帳'!$A$5:$T$204,7,FALSE),""))</f>
        <v/>
      </c>
      <c r="E377" s="18">
        <f>IF($C377="","",IFERROR(VLOOKUP($C377,'設備台帳'!$A$5:$T$204,2,FALSE),""))</f>
        <v/>
      </c>
      <c r="F377" s="18">
        <f>IF($C377="","",IFERROR(VLOOKUP($C377,'設備台帳'!$A$5:$T$204,3,FALSE),""))</f>
        <v/>
      </c>
      <c r="G377" s="18">
        <f>IF($C377="","",IFERROR(VLOOKUP($C377,'設備台帳'!$A$5:$T$204,5,FALSE),""))</f>
        <v/>
      </c>
      <c r="H377" s="6" t="n"/>
      <c r="I377" s="6" t="n"/>
      <c r="J377" s="6" t="n"/>
      <c r="K377" s="6" t="n"/>
      <c r="L377" s="6" t="n"/>
      <c r="M377" s="6" t="n"/>
      <c r="N377" s="6" t="n"/>
      <c r="O377" s="6" t="n"/>
      <c r="P377" s="6" t="n"/>
      <c r="Q377" s="6" t="n"/>
      <c r="R377" s="6" t="n"/>
      <c r="S377" s="25" t="n"/>
      <c r="T377" s="6" t="n"/>
      <c r="U377" s="6" t="n"/>
      <c r="V377" s="25" t="n"/>
      <c r="W377" s="6" t="n"/>
      <c r="X377" s="6" t="n"/>
      <c r="Y377" s="6" t="n"/>
    </row>
    <row r="378" ht="20" customHeight="1">
      <c r="A378" s="25" t="n"/>
      <c r="B378" s="6" t="n"/>
      <c r="C378" s="6" t="n"/>
      <c r="D378" s="18">
        <f>IF($C378="","",IFERROR(VLOOKUP($C378,'設備台帳'!$A$5:$T$204,7,FALSE),""))</f>
        <v/>
      </c>
      <c r="E378" s="18">
        <f>IF($C378="","",IFERROR(VLOOKUP($C378,'設備台帳'!$A$5:$T$204,2,FALSE),""))</f>
        <v/>
      </c>
      <c r="F378" s="18">
        <f>IF($C378="","",IFERROR(VLOOKUP($C378,'設備台帳'!$A$5:$T$204,3,FALSE),""))</f>
        <v/>
      </c>
      <c r="G378" s="18">
        <f>IF($C378="","",IFERROR(VLOOKUP($C378,'設備台帳'!$A$5:$T$204,5,FALSE),""))</f>
        <v/>
      </c>
      <c r="H378" s="6" t="n"/>
      <c r="I378" s="6" t="n"/>
      <c r="J378" s="6" t="n"/>
      <c r="K378" s="6" t="n"/>
      <c r="L378" s="6" t="n"/>
      <c r="M378" s="6" t="n"/>
      <c r="N378" s="6" t="n"/>
      <c r="O378" s="6" t="n"/>
      <c r="P378" s="6" t="n"/>
      <c r="Q378" s="6" t="n"/>
      <c r="R378" s="6" t="n"/>
      <c r="S378" s="25" t="n"/>
      <c r="T378" s="6" t="n"/>
      <c r="U378" s="6" t="n"/>
      <c r="V378" s="25" t="n"/>
      <c r="W378" s="6" t="n"/>
      <c r="X378" s="6" t="n"/>
      <c r="Y378" s="6" t="n"/>
    </row>
    <row r="379" ht="20" customHeight="1">
      <c r="A379" s="25" t="n"/>
      <c r="B379" s="6" t="n"/>
      <c r="C379" s="6" t="n"/>
      <c r="D379" s="18">
        <f>IF($C379="","",IFERROR(VLOOKUP($C379,'設備台帳'!$A$5:$T$204,7,FALSE),""))</f>
        <v/>
      </c>
      <c r="E379" s="18">
        <f>IF($C379="","",IFERROR(VLOOKUP($C379,'設備台帳'!$A$5:$T$204,2,FALSE),""))</f>
        <v/>
      </c>
      <c r="F379" s="18">
        <f>IF($C379="","",IFERROR(VLOOKUP($C379,'設備台帳'!$A$5:$T$204,3,FALSE),""))</f>
        <v/>
      </c>
      <c r="G379" s="18">
        <f>IF($C379="","",IFERROR(VLOOKUP($C379,'設備台帳'!$A$5:$T$204,5,FALSE),""))</f>
        <v/>
      </c>
      <c r="H379" s="6" t="n"/>
      <c r="I379" s="6" t="n"/>
      <c r="J379" s="6" t="n"/>
      <c r="K379" s="6" t="n"/>
      <c r="L379" s="6" t="n"/>
      <c r="M379" s="6" t="n"/>
      <c r="N379" s="6" t="n"/>
      <c r="O379" s="6" t="n"/>
      <c r="P379" s="6" t="n"/>
      <c r="Q379" s="6" t="n"/>
      <c r="R379" s="6" t="n"/>
      <c r="S379" s="25" t="n"/>
      <c r="T379" s="6" t="n"/>
      <c r="U379" s="6" t="n"/>
      <c r="V379" s="25" t="n"/>
      <c r="W379" s="6" t="n"/>
      <c r="X379" s="6" t="n"/>
      <c r="Y379" s="6" t="n"/>
    </row>
    <row r="380" ht="20" customHeight="1">
      <c r="A380" s="25" t="n"/>
      <c r="B380" s="6" t="n"/>
      <c r="C380" s="6" t="n"/>
      <c r="D380" s="18">
        <f>IF($C380="","",IFERROR(VLOOKUP($C380,'設備台帳'!$A$5:$T$204,7,FALSE),""))</f>
        <v/>
      </c>
      <c r="E380" s="18">
        <f>IF($C380="","",IFERROR(VLOOKUP($C380,'設備台帳'!$A$5:$T$204,2,FALSE),""))</f>
        <v/>
      </c>
      <c r="F380" s="18">
        <f>IF($C380="","",IFERROR(VLOOKUP($C380,'設備台帳'!$A$5:$T$204,3,FALSE),""))</f>
        <v/>
      </c>
      <c r="G380" s="18">
        <f>IF($C380="","",IFERROR(VLOOKUP($C380,'設備台帳'!$A$5:$T$204,5,FALSE),""))</f>
        <v/>
      </c>
      <c r="H380" s="6" t="n"/>
      <c r="I380" s="6" t="n"/>
      <c r="J380" s="6" t="n"/>
      <c r="K380" s="6" t="n"/>
      <c r="L380" s="6" t="n"/>
      <c r="M380" s="6" t="n"/>
      <c r="N380" s="6" t="n"/>
      <c r="O380" s="6" t="n"/>
      <c r="P380" s="6" t="n"/>
      <c r="Q380" s="6" t="n"/>
      <c r="R380" s="6" t="n"/>
      <c r="S380" s="25" t="n"/>
      <c r="T380" s="6" t="n"/>
      <c r="U380" s="6" t="n"/>
      <c r="V380" s="25" t="n"/>
      <c r="W380" s="6" t="n"/>
      <c r="X380" s="6" t="n"/>
      <c r="Y380" s="6" t="n"/>
    </row>
    <row r="381" ht="20" customHeight="1">
      <c r="A381" s="25" t="n"/>
      <c r="B381" s="6" t="n"/>
      <c r="C381" s="6" t="n"/>
      <c r="D381" s="18">
        <f>IF($C381="","",IFERROR(VLOOKUP($C381,'設備台帳'!$A$5:$T$204,7,FALSE),""))</f>
        <v/>
      </c>
      <c r="E381" s="18">
        <f>IF($C381="","",IFERROR(VLOOKUP($C381,'設備台帳'!$A$5:$T$204,2,FALSE),""))</f>
        <v/>
      </c>
      <c r="F381" s="18">
        <f>IF($C381="","",IFERROR(VLOOKUP($C381,'設備台帳'!$A$5:$T$204,3,FALSE),""))</f>
        <v/>
      </c>
      <c r="G381" s="18">
        <f>IF($C381="","",IFERROR(VLOOKUP($C381,'設備台帳'!$A$5:$T$204,5,FALSE),""))</f>
        <v/>
      </c>
      <c r="H381" s="6" t="n"/>
      <c r="I381" s="6" t="n"/>
      <c r="J381" s="6" t="n"/>
      <c r="K381" s="6" t="n"/>
      <c r="L381" s="6" t="n"/>
      <c r="M381" s="6" t="n"/>
      <c r="N381" s="6" t="n"/>
      <c r="O381" s="6" t="n"/>
      <c r="P381" s="6" t="n"/>
      <c r="Q381" s="6" t="n"/>
      <c r="R381" s="6" t="n"/>
      <c r="S381" s="25" t="n"/>
      <c r="T381" s="6" t="n"/>
      <c r="U381" s="6" t="n"/>
      <c r="V381" s="25" t="n"/>
      <c r="W381" s="6" t="n"/>
      <c r="X381" s="6" t="n"/>
      <c r="Y381" s="6" t="n"/>
    </row>
    <row r="382" ht="20" customHeight="1">
      <c r="A382" s="25" t="n"/>
      <c r="B382" s="6" t="n"/>
      <c r="C382" s="6" t="n"/>
      <c r="D382" s="18">
        <f>IF($C382="","",IFERROR(VLOOKUP($C382,'設備台帳'!$A$5:$T$204,7,FALSE),""))</f>
        <v/>
      </c>
      <c r="E382" s="18">
        <f>IF($C382="","",IFERROR(VLOOKUP($C382,'設備台帳'!$A$5:$T$204,2,FALSE),""))</f>
        <v/>
      </c>
      <c r="F382" s="18">
        <f>IF($C382="","",IFERROR(VLOOKUP($C382,'設備台帳'!$A$5:$T$204,3,FALSE),""))</f>
        <v/>
      </c>
      <c r="G382" s="18">
        <f>IF($C382="","",IFERROR(VLOOKUP($C382,'設備台帳'!$A$5:$T$204,5,FALSE),""))</f>
        <v/>
      </c>
      <c r="H382" s="6" t="n"/>
      <c r="I382" s="6" t="n"/>
      <c r="J382" s="6" t="n"/>
      <c r="K382" s="6" t="n"/>
      <c r="L382" s="6" t="n"/>
      <c r="M382" s="6" t="n"/>
      <c r="N382" s="6" t="n"/>
      <c r="O382" s="6" t="n"/>
      <c r="P382" s="6" t="n"/>
      <c r="Q382" s="6" t="n"/>
      <c r="R382" s="6" t="n"/>
      <c r="S382" s="25" t="n"/>
      <c r="T382" s="6" t="n"/>
      <c r="U382" s="6" t="n"/>
      <c r="V382" s="25" t="n"/>
      <c r="W382" s="6" t="n"/>
      <c r="X382" s="6" t="n"/>
      <c r="Y382" s="6" t="n"/>
    </row>
    <row r="383" ht="20" customHeight="1">
      <c r="A383" s="25" t="n"/>
      <c r="B383" s="6" t="n"/>
      <c r="C383" s="6" t="n"/>
      <c r="D383" s="18">
        <f>IF($C383="","",IFERROR(VLOOKUP($C383,'設備台帳'!$A$5:$T$204,7,FALSE),""))</f>
        <v/>
      </c>
      <c r="E383" s="18">
        <f>IF($C383="","",IFERROR(VLOOKUP($C383,'設備台帳'!$A$5:$T$204,2,FALSE),""))</f>
        <v/>
      </c>
      <c r="F383" s="18">
        <f>IF($C383="","",IFERROR(VLOOKUP($C383,'設備台帳'!$A$5:$T$204,3,FALSE),""))</f>
        <v/>
      </c>
      <c r="G383" s="18">
        <f>IF($C383="","",IFERROR(VLOOKUP($C383,'設備台帳'!$A$5:$T$204,5,FALSE),""))</f>
        <v/>
      </c>
      <c r="H383" s="6" t="n"/>
      <c r="I383" s="6" t="n"/>
      <c r="J383" s="6" t="n"/>
      <c r="K383" s="6" t="n"/>
      <c r="L383" s="6" t="n"/>
      <c r="M383" s="6" t="n"/>
      <c r="N383" s="6" t="n"/>
      <c r="O383" s="6" t="n"/>
      <c r="P383" s="6" t="n"/>
      <c r="Q383" s="6" t="n"/>
      <c r="R383" s="6" t="n"/>
      <c r="S383" s="25" t="n"/>
      <c r="T383" s="6" t="n"/>
      <c r="U383" s="6" t="n"/>
      <c r="V383" s="25" t="n"/>
      <c r="W383" s="6" t="n"/>
      <c r="X383" s="6" t="n"/>
      <c r="Y383" s="6" t="n"/>
    </row>
    <row r="384" ht="20" customHeight="1">
      <c r="A384" s="25" t="n"/>
      <c r="B384" s="6" t="n"/>
      <c r="C384" s="6" t="n"/>
      <c r="D384" s="18">
        <f>IF($C384="","",IFERROR(VLOOKUP($C384,'設備台帳'!$A$5:$T$204,7,FALSE),""))</f>
        <v/>
      </c>
      <c r="E384" s="18">
        <f>IF($C384="","",IFERROR(VLOOKUP($C384,'設備台帳'!$A$5:$T$204,2,FALSE),""))</f>
        <v/>
      </c>
      <c r="F384" s="18">
        <f>IF($C384="","",IFERROR(VLOOKUP($C384,'設備台帳'!$A$5:$T$204,3,FALSE),""))</f>
        <v/>
      </c>
      <c r="G384" s="18">
        <f>IF($C384="","",IFERROR(VLOOKUP($C384,'設備台帳'!$A$5:$T$204,5,FALSE),""))</f>
        <v/>
      </c>
      <c r="H384" s="6" t="n"/>
      <c r="I384" s="6" t="n"/>
      <c r="J384" s="6" t="n"/>
      <c r="K384" s="6" t="n"/>
      <c r="L384" s="6" t="n"/>
      <c r="M384" s="6" t="n"/>
      <c r="N384" s="6" t="n"/>
      <c r="O384" s="6" t="n"/>
      <c r="P384" s="6" t="n"/>
      <c r="Q384" s="6" t="n"/>
      <c r="R384" s="6" t="n"/>
      <c r="S384" s="25" t="n"/>
      <c r="T384" s="6" t="n"/>
      <c r="U384" s="6" t="n"/>
      <c r="V384" s="25" t="n"/>
      <c r="W384" s="6" t="n"/>
      <c r="X384" s="6" t="n"/>
      <c r="Y384" s="6" t="n"/>
    </row>
    <row r="385" ht="20" customHeight="1">
      <c r="A385" s="25" t="n"/>
      <c r="B385" s="6" t="n"/>
      <c r="C385" s="6" t="n"/>
      <c r="D385" s="18">
        <f>IF($C385="","",IFERROR(VLOOKUP($C385,'設備台帳'!$A$5:$T$204,7,FALSE),""))</f>
        <v/>
      </c>
      <c r="E385" s="18">
        <f>IF($C385="","",IFERROR(VLOOKUP($C385,'設備台帳'!$A$5:$T$204,2,FALSE),""))</f>
        <v/>
      </c>
      <c r="F385" s="18">
        <f>IF($C385="","",IFERROR(VLOOKUP($C385,'設備台帳'!$A$5:$T$204,3,FALSE),""))</f>
        <v/>
      </c>
      <c r="G385" s="18">
        <f>IF($C385="","",IFERROR(VLOOKUP($C385,'設備台帳'!$A$5:$T$204,5,FALSE),""))</f>
        <v/>
      </c>
      <c r="H385" s="6" t="n"/>
      <c r="I385" s="6" t="n"/>
      <c r="J385" s="6" t="n"/>
      <c r="K385" s="6" t="n"/>
      <c r="L385" s="6" t="n"/>
      <c r="M385" s="6" t="n"/>
      <c r="N385" s="6" t="n"/>
      <c r="O385" s="6" t="n"/>
      <c r="P385" s="6" t="n"/>
      <c r="Q385" s="6" t="n"/>
      <c r="R385" s="6" t="n"/>
      <c r="S385" s="25" t="n"/>
      <c r="T385" s="6" t="n"/>
      <c r="U385" s="6" t="n"/>
      <c r="V385" s="25" t="n"/>
      <c r="W385" s="6" t="n"/>
      <c r="X385" s="6" t="n"/>
      <c r="Y385" s="6" t="n"/>
    </row>
    <row r="386" ht="20" customHeight="1">
      <c r="A386" s="25" t="n"/>
      <c r="B386" s="6" t="n"/>
      <c r="C386" s="6" t="n"/>
      <c r="D386" s="18">
        <f>IF($C386="","",IFERROR(VLOOKUP($C386,'設備台帳'!$A$5:$T$204,7,FALSE),""))</f>
        <v/>
      </c>
      <c r="E386" s="18">
        <f>IF($C386="","",IFERROR(VLOOKUP($C386,'設備台帳'!$A$5:$T$204,2,FALSE),""))</f>
        <v/>
      </c>
      <c r="F386" s="18">
        <f>IF($C386="","",IFERROR(VLOOKUP($C386,'設備台帳'!$A$5:$T$204,3,FALSE),""))</f>
        <v/>
      </c>
      <c r="G386" s="18">
        <f>IF($C386="","",IFERROR(VLOOKUP($C386,'設備台帳'!$A$5:$T$204,5,FALSE),""))</f>
        <v/>
      </c>
      <c r="H386" s="6" t="n"/>
      <c r="I386" s="6" t="n"/>
      <c r="J386" s="6" t="n"/>
      <c r="K386" s="6" t="n"/>
      <c r="L386" s="6" t="n"/>
      <c r="M386" s="6" t="n"/>
      <c r="N386" s="6" t="n"/>
      <c r="O386" s="6" t="n"/>
      <c r="P386" s="6" t="n"/>
      <c r="Q386" s="6" t="n"/>
      <c r="R386" s="6" t="n"/>
      <c r="S386" s="25" t="n"/>
      <c r="T386" s="6" t="n"/>
      <c r="U386" s="6" t="n"/>
      <c r="V386" s="25" t="n"/>
      <c r="W386" s="6" t="n"/>
      <c r="X386" s="6" t="n"/>
      <c r="Y386" s="6" t="n"/>
    </row>
    <row r="387" ht="20" customHeight="1">
      <c r="A387" s="25" t="n"/>
      <c r="B387" s="6" t="n"/>
      <c r="C387" s="6" t="n"/>
      <c r="D387" s="18">
        <f>IF($C387="","",IFERROR(VLOOKUP($C387,'設備台帳'!$A$5:$T$204,7,FALSE),""))</f>
        <v/>
      </c>
      <c r="E387" s="18">
        <f>IF($C387="","",IFERROR(VLOOKUP($C387,'設備台帳'!$A$5:$T$204,2,FALSE),""))</f>
        <v/>
      </c>
      <c r="F387" s="18">
        <f>IF($C387="","",IFERROR(VLOOKUP($C387,'設備台帳'!$A$5:$T$204,3,FALSE),""))</f>
        <v/>
      </c>
      <c r="G387" s="18">
        <f>IF($C387="","",IFERROR(VLOOKUP($C387,'設備台帳'!$A$5:$T$204,5,FALSE),""))</f>
        <v/>
      </c>
      <c r="H387" s="6" t="n"/>
      <c r="I387" s="6" t="n"/>
      <c r="J387" s="6" t="n"/>
      <c r="K387" s="6" t="n"/>
      <c r="L387" s="6" t="n"/>
      <c r="M387" s="6" t="n"/>
      <c r="N387" s="6" t="n"/>
      <c r="O387" s="6" t="n"/>
      <c r="P387" s="6" t="n"/>
      <c r="Q387" s="6" t="n"/>
      <c r="R387" s="6" t="n"/>
      <c r="S387" s="25" t="n"/>
      <c r="T387" s="6" t="n"/>
      <c r="U387" s="6" t="n"/>
      <c r="V387" s="25" t="n"/>
      <c r="W387" s="6" t="n"/>
      <c r="X387" s="6" t="n"/>
      <c r="Y387" s="6" t="n"/>
    </row>
    <row r="388" ht="20" customHeight="1">
      <c r="A388" s="25" t="n"/>
      <c r="B388" s="6" t="n"/>
      <c r="C388" s="6" t="n"/>
      <c r="D388" s="18">
        <f>IF($C388="","",IFERROR(VLOOKUP($C388,'設備台帳'!$A$5:$T$204,7,FALSE),""))</f>
        <v/>
      </c>
      <c r="E388" s="18">
        <f>IF($C388="","",IFERROR(VLOOKUP($C388,'設備台帳'!$A$5:$T$204,2,FALSE),""))</f>
        <v/>
      </c>
      <c r="F388" s="18">
        <f>IF($C388="","",IFERROR(VLOOKUP($C388,'設備台帳'!$A$5:$T$204,3,FALSE),""))</f>
        <v/>
      </c>
      <c r="G388" s="18">
        <f>IF($C388="","",IFERROR(VLOOKUP($C388,'設備台帳'!$A$5:$T$204,5,FALSE),""))</f>
        <v/>
      </c>
      <c r="H388" s="6" t="n"/>
      <c r="I388" s="6" t="n"/>
      <c r="J388" s="6" t="n"/>
      <c r="K388" s="6" t="n"/>
      <c r="L388" s="6" t="n"/>
      <c r="M388" s="6" t="n"/>
      <c r="N388" s="6" t="n"/>
      <c r="O388" s="6" t="n"/>
      <c r="P388" s="6" t="n"/>
      <c r="Q388" s="6" t="n"/>
      <c r="R388" s="6" t="n"/>
      <c r="S388" s="25" t="n"/>
      <c r="T388" s="6" t="n"/>
      <c r="U388" s="6" t="n"/>
      <c r="V388" s="25" t="n"/>
      <c r="W388" s="6" t="n"/>
      <c r="X388" s="6" t="n"/>
      <c r="Y388" s="6" t="n"/>
    </row>
    <row r="389" ht="20" customHeight="1">
      <c r="A389" s="25" t="n"/>
      <c r="B389" s="6" t="n"/>
      <c r="C389" s="6" t="n"/>
      <c r="D389" s="18">
        <f>IF($C389="","",IFERROR(VLOOKUP($C389,'設備台帳'!$A$5:$T$204,7,FALSE),""))</f>
        <v/>
      </c>
      <c r="E389" s="18">
        <f>IF($C389="","",IFERROR(VLOOKUP($C389,'設備台帳'!$A$5:$T$204,2,FALSE),""))</f>
        <v/>
      </c>
      <c r="F389" s="18">
        <f>IF($C389="","",IFERROR(VLOOKUP($C389,'設備台帳'!$A$5:$T$204,3,FALSE),""))</f>
        <v/>
      </c>
      <c r="G389" s="18">
        <f>IF($C389="","",IFERROR(VLOOKUP($C389,'設備台帳'!$A$5:$T$204,5,FALSE),""))</f>
        <v/>
      </c>
      <c r="H389" s="6" t="n"/>
      <c r="I389" s="6" t="n"/>
      <c r="J389" s="6" t="n"/>
      <c r="K389" s="6" t="n"/>
      <c r="L389" s="6" t="n"/>
      <c r="M389" s="6" t="n"/>
      <c r="N389" s="6" t="n"/>
      <c r="O389" s="6" t="n"/>
      <c r="P389" s="6" t="n"/>
      <c r="Q389" s="6" t="n"/>
      <c r="R389" s="6" t="n"/>
      <c r="S389" s="25" t="n"/>
      <c r="T389" s="6" t="n"/>
      <c r="U389" s="6" t="n"/>
      <c r="V389" s="25" t="n"/>
      <c r="W389" s="6" t="n"/>
      <c r="X389" s="6" t="n"/>
      <c r="Y389" s="6" t="n"/>
    </row>
    <row r="390" ht="20" customHeight="1">
      <c r="A390" s="25" t="n"/>
      <c r="B390" s="6" t="n"/>
      <c r="C390" s="6" t="n"/>
      <c r="D390" s="18">
        <f>IF($C390="","",IFERROR(VLOOKUP($C390,'設備台帳'!$A$5:$T$204,7,FALSE),""))</f>
        <v/>
      </c>
      <c r="E390" s="18">
        <f>IF($C390="","",IFERROR(VLOOKUP($C390,'設備台帳'!$A$5:$T$204,2,FALSE),""))</f>
        <v/>
      </c>
      <c r="F390" s="18">
        <f>IF($C390="","",IFERROR(VLOOKUP($C390,'設備台帳'!$A$5:$T$204,3,FALSE),""))</f>
        <v/>
      </c>
      <c r="G390" s="18">
        <f>IF($C390="","",IFERROR(VLOOKUP($C390,'設備台帳'!$A$5:$T$204,5,FALSE),""))</f>
        <v/>
      </c>
      <c r="H390" s="6" t="n"/>
      <c r="I390" s="6" t="n"/>
      <c r="J390" s="6" t="n"/>
      <c r="K390" s="6" t="n"/>
      <c r="L390" s="6" t="n"/>
      <c r="M390" s="6" t="n"/>
      <c r="N390" s="6" t="n"/>
      <c r="O390" s="6" t="n"/>
      <c r="P390" s="6" t="n"/>
      <c r="Q390" s="6" t="n"/>
      <c r="R390" s="6" t="n"/>
      <c r="S390" s="25" t="n"/>
      <c r="T390" s="6" t="n"/>
      <c r="U390" s="6" t="n"/>
      <c r="V390" s="25" t="n"/>
      <c r="W390" s="6" t="n"/>
      <c r="X390" s="6" t="n"/>
      <c r="Y390" s="6" t="n"/>
    </row>
    <row r="391" ht="20" customHeight="1">
      <c r="A391" s="25" t="n"/>
      <c r="B391" s="6" t="n"/>
      <c r="C391" s="6" t="n"/>
      <c r="D391" s="18">
        <f>IF($C391="","",IFERROR(VLOOKUP($C391,'設備台帳'!$A$5:$T$204,7,FALSE),""))</f>
        <v/>
      </c>
      <c r="E391" s="18">
        <f>IF($C391="","",IFERROR(VLOOKUP($C391,'設備台帳'!$A$5:$T$204,2,FALSE),""))</f>
        <v/>
      </c>
      <c r="F391" s="18">
        <f>IF($C391="","",IFERROR(VLOOKUP($C391,'設備台帳'!$A$5:$T$204,3,FALSE),""))</f>
        <v/>
      </c>
      <c r="G391" s="18">
        <f>IF($C391="","",IFERROR(VLOOKUP($C391,'設備台帳'!$A$5:$T$204,5,FALSE),""))</f>
        <v/>
      </c>
      <c r="H391" s="6" t="n"/>
      <c r="I391" s="6" t="n"/>
      <c r="J391" s="6" t="n"/>
      <c r="K391" s="6" t="n"/>
      <c r="L391" s="6" t="n"/>
      <c r="M391" s="6" t="n"/>
      <c r="N391" s="6" t="n"/>
      <c r="O391" s="6" t="n"/>
      <c r="P391" s="6" t="n"/>
      <c r="Q391" s="6" t="n"/>
      <c r="R391" s="6" t="n"/>
      <c r="S391" s="25" t="n"/>
      <c r="T391" s="6" t="n"/>
      <c r="U391" s="6" t="n"/>
      <c r="V391" s="25" t="n"/>
      <c r="W391" s="6" t="n"/>
      <c r="X391" s="6" t="n"/>
      <c r="Y391" s="6" t="n"/>
    </row>
    <row r="392" ht="20" customHeight="1">
      <c r="A392" s="25" t="n"/>
      <c r="B392" s="6" t="n"/>
      <c r="C392" s="6" t="n"/>
      <c r="D392" s="18">
        <f>IF($C392="","",IFERROR(VLOOKUP($C392,'設備台帳'!$A$5:$T$204,7,FALSE),""))</f>
        <v/>
      </c>
      <c r="E392" s="18">
        <f>IF($C392="","",IFERROR(VLOOKUP($C392,'設備台帳'!$A$5:$T$204,2,FALSE),""))</f>
        <v/>
      </c>
      <c r="F392" s="18">
        <f>IF($C392="","",IFERROR(VLOOKUP($C392,'設備台帳'!$A$5:$T$204,3,FALSE),""))</f>
        <v/>
      </c>
      <c r="G392" s="18">
        <f>IF($C392="","",IFERROR(VLOOKUP($C392,'設備台帳'!$A$5:$T$204,5,FALSE),""))</f>
        <v/>
      </c>
      <c r="H392" s="6" t="n"/>
      <c r="I392" s="6" t="n"/>
      <c r="J392" s="6" t="n"/>
      <c r="K392" s="6" t="n"/>
      <c r="L392" s="6" t="n"/>
      <c r="M392" s="6" t="n"/>
      <c r="N392" s="6" t="n"/>
      <c r="O392" s="6" t="n"/>
      <c r="P392" s="6" t="n"/>
      <c r="Q392" s="6" t="n"/>
      <c r="R392" s="6" t="n"/>
      <c r="S392" s="25" t="n"/>
      <c r="T392" s="6" t="n"/>
      <c r="U392" s="6" t="n"/>
      <c r="V392" s="25" t="n"/>
      <c r="W392" s="6" t="n"/>
      <c r="X392" s="6" t="n"/>
      <c r="Y392" s="6" t="n"/>
    </row>
    <row r="393" ht="20" customHeight="1">
      <c r="A393" s="25" t="n"/>
      <c r="B393" s="6" t="n"/>
      <c r="C393" s="6" t="n"/>
      <c r="D393" s="18">
        <f>IF($C393="","",IFERROR(VLOOKUP($C393,'設備台帳'!$A$5:$T$204,7,FALSE),""))</f>
        <v/>
      </c>
      <c r="E393" s="18">
        <f>IF($C393="","",IFERROR(VLOOKUP($C393,'設備台帳'!$A$5:$T$204,2,FALSE),""))</f>
        <v/>
      </c>
      <c r="F393" s="18">
        <f>IF($C393="","",IFERROR(VLOOKUP($C393,'設備台帳'!$A$5:$T$204,3,FALSE),""))</f>
        <v/>
      </c>
      <c r="G393" s="18">
        <f>IF($C393="","",IFERROR(VLOOKUP($C393,'設備台帳'!$A$5:$T$204,5,FALSE),""))</f>
        <v/>
      </c>
      <c r="H393" s="6" t="n"/>
      <c r="I393" s="6" t="n"/>
      <c r="J393" s="6" t="n"/>
      <c r="K393" s="6" t="n"/>
      <c r="L393" s="6" t="n"/>
      <c r="M393" s="6" t="n"/>
      <c r="N393" s="6" t="n"/>
      <c r="O393" s="6" t="n"/>
      <c r="P393" s="6" t="n"/>
      <c r="Q393" s="6" t="n"/>
      <c r="R393" s="6" t="n"/>
      <c r="S393" s="25" t="n"/>
      <c r="T393" s="6" t="n"/>
      <c r="U393" s="6" t="n"/>
      <c r="V393" s="25" t="n"/>
      <c r="W393" s="6" t="n"/>
      <c r="X393" s="6" t="n"/>
      <c r="Y393" s="6" t="n"/>
    </row>
    <row r="394" ht="20" customHeight="1">
      <c r="A394" s="25" t="n"/>
      <c r="B394" s="6" t="n"/>
      <c r="C394" s="6" t="n"/>
      <c r="D394" s="18">
        <f>IF($C394="","",IFERROR(VLOOKUP($C394,'設備台帳'!$A$5:$T$204,7,FALSE),""))</f>
        <v/>
      </c>
      <c r="E394" s="18">
        <f>IF($C394="","",IFERROR(VLOOKUP($C394,'設備台帳'!$A$5:$T$204,2,FALSE),""))</f>
        <v/>
      </c>
      <c r="F394" s="18">
        <f>IF($C394="","",IFERROR(VLOOKUP($C394,'設備台帳'!$A$5:$T$204,3,FALSE),""))</f>
        <v/>
      </c>
      <c r="G394" s="18">
        <f>IF($C394="","",IFERROR(VLOOKUP($C394,'設備台帳'!$A$5:$T$204,5,FALSE),""))</f>
        <v/>
      </c>
      <c r="H394" s="6" t="n"/>
      <c r="I394" s="6" t="n"/>
      <c r="J394" s="6" t="n"/>
      <c r="K394" s="6" t="n"/>
      <c r="L394" s="6" t="n"/>
      <c r="M394" s="6" t="n"/>
      <c r="N394" s="6" t="n"/>
      <c r="O394" s="6" t="n"/>
      <c r="P394" s="6" t="n"/>
      <c r="Q394" s="6" t="n"/>
      <c r="R394" s="6" t="n"/>
      <c r="S394" s="25" t="n"/>
      <c r="T394" s="6" t="n"/>
      <c r="U394" s="6" t="n"/>
      <c r="V394" s="25" t="n"/>
      <c r="W394" s="6" t="n"/>
      <c r="X394" s="6" t="n"/>
      <c r="Y394" s="6" t="n"/>
    </row>
    <row r="395" ht="20" customHeight="1">
      <c r="A395" s="25" t="n"/>
      <c r="B395" s="6" t="n"/>
      <c r="C395" s="6" t="n"/>
      <c r="D395" s="18">
        <f>IF($C395="","",IFERROR(VLOOKUP($C395,'設備台帳'!$A$5:$T$204,7,FALSE),""))</f>
        <v/>
      </c>
      <c r="E395" s="18">
        <f>IF($C395="","",IFERROR(VLOOKUP($C395,'設備台帳'!$A$5:$T$204,2,FALSE),""))</f>
        <v/>
      </c>
      <c r="F395" s="18">
        <f>IF($C395="","",IFERROR(VLOOKUP($C395,'設備台帳'!$A$5:$T$204,3,FALSE),""))</f>
        <v/>
      </c>
      <c r="G395" s="18">
        <f>IF($C395="","",IFERROR(VLOOKUP($C395,'設備台帳'!$A$5:$T$204,5,FALSE),""))</f>
        <v/>
      </c>
      <c r="H395" s="6" t="n"/>
      <c r="I395" s="6" t="n"/>
      <c r="J395" s="6" t="n"/>
      <c r="K395" s="6" t="n"/>
      <c r="L395" s="6" t="n"/>
      <c r="M395" s="6" t="n"/>
      <c r="N395" s="6" t="n"/>
      <c r="O395" s="6" t="n"/>
      <c r="P395" s="6" t="n"/>
      <c r="Q395" s="6" t="n"/>
      <c r="R395" s="6" t="n"/>
      <c r="S395" s="25" t="n"/>
      <c r="T395" s="6" t="n"/>
      <c r="U395" s="6" t="n"/>
      <c r="V395" s="25" t="n"/>
      <c r="W395" s="6" t="n"/>
      <c r="X395" s="6" t="n"/>
      <c r="Y395" s="6" t="n"/>
    </row>
    <row r="396" ht="20" customHeight="1">
      <c r="A396" s="25" t="n"/>
      <c r="B396" s="6" t="n"/>
      <c r="C396" s="6" t="n"/>
      <c r="D396" s="18">
        <f>IF($C396="","",IFERROR(VLOOKUP($C396,'設備台帳'!$A$5:$T$204,7,FALSE),""))</f>
        <v/>
      </c>
      <c r="E396" s="18">
        <f>IF($C396="","",IFERROR(VLOOKUP($C396,'設備台帳'!$A$5:$T$204,2,FALSE),""))</f>
        <v/>
      </c>
      <c r="F396" s="18">
        <f>IF($C396="","",IFERROR(VLOOKUP($C396,'設備台帳'!$A$5:$T$204,3,FALSE),""))</f>
        <v/>
      </c>
      <c r="G396" s="18">
        <f>IF($C396="","",IFERROR(VLOOKUP($C396,'設備台帳'!$A$5:$T$204,5,FALSE),""))</f>
        <v/>
      </c>
      <c r="H396" s="6" t="n"/>
      <c r="I396" s="6" t="n"/>
      <c r="J396" s="6" t="n"/>
      <c r="K396" s="6" t="n"/>
      <c r="L396" s="6" t="n"/>
      <c r="M396" s="6" t="n"/>
      <c r="N396" s="6" t="n"/>
      <c r="O396" s="6" t="n"/>
      <c r="P396" s="6" t="n"/>
      <c r="Q396" s="6" t="n"/>
      <c r="R396" s="6" t="n"/>
      <c r="S396" s="25" t="n"/>
      <c r="T396" s="6" t="n"/>
      <c r="U396" s="6" t="n"/>
      <c r="V396" s="25" t="n"/>
      <c r="W396" s="6" t="n"/>
      <c r="X396" s="6" t="n"/>
      <c r="Y396" s="6" t="n"/>
    </row>
    <row r="397" ht="20" customHeight="1">
      <c r="A397" s="25" t="n"/>
      <c r="B397" s="6" t="n"/>
      <c r="C397" s="6" t="n"/>
      <c r="D397" s="18">
        <f>IF($C397="","",IFERROR(VLOOKUP($C397,'設備台帳'!$A$5:$T$204,7,FALSE),""))</f>
        <v/>
      </c>
      <c r="E397" s="18">
        <f>IF($C397="","",IFERROR(VLOOKUP($C397,'設備台帳'!$A$5:$T$204,2,FALSE),""))</f>
        <v/>
      </c>
      <c r="F397" s="18">
        <f>IF($C397="","",IFERROR(VLOOKUP($C397,'設備台帳'!$A$5:$T$204,3,FALSE),""))</f>
        <v/>
      </c>
      <c r="G397" s="18">
        <f>IF($C397="","",IFERROR(VLOOKUP($C397,'設備台帳'!$A$5:$T$204,5,FALSE),""))</f>
        <v/>
      </c>
      <c r="H397" s="6" t="n"/>
      <c r="I397" s="6" t="n"/>
      <c r="J397" s="6" t="n"/>
      <c r="K397" s="6" t="n"/>
      <c r="L397" s="6" t="n"/>
      <c r="M397" s="6" t="n"/>
      <c r="N397" s="6" t="n"/>
      <c r="O397" s="6" t="n"/>
      <c r="P397" s="6" t="n"/>
      <c r="Q397" s="6" t="n"/>
      <c r="R397" s="6" t="n"/>
      <c r="S397" s="25" t="n"/>
      <c r="T397" s="6" t="n"/>
      <c r="U397" s="6" t="n"/>
      <c r="V397" s="25" t="n"/>
      <c r="W397" s="6" t="n"/>
      <c r="X397" s="6" t="n"/>
      <c r="Y397" s="6" t="n"/>
    </row>
    <row r="398" ht="20" customHeight="1">
      <c r="A398" s="25" t="n"/>
      <c r="B398" s="6" t="n"/>
      <c r="C398" s="6" t="n"/>
      <c r="D398" s="18">
        <f>IF($C398="","",IFERROR(VLOOKUP($C398,'設備台帳'!$A$5:$T$204,7,FALSE),""))</f>
        <v/>
      </c>
      <c r="E398" s="18">
        <f>IF($C398="","",IFERROR(VLOOKUP($C398,'設備台帳'!$A$5:$T$204,2,FALSE),""))</f>
        <v/>
      </c>
      <c r="F398" s="18">
        <f>IF($C398="","",IFERROR(VLOOKUP($C398,'設備台帳'!$A$5:$T$204,3,FALSE),""))</f>
        <v/>
      </c>
      <c r="G398" s="18">
        <f>IF($C398="","",IFERROR(VLOOKUP($C398,'設備台帳'!$A$5:$T$204,5,FALSE),""))</f>
        <v/>
      </c>
      <c r="H398" s="6" t="n"/>
      <c r="I398" s="6" t="n"/>
      <c r="J398" s="6" t="n"/>
      <c r="K398" s="6" t="n"/>
      <c r="L398" s="6" t="n"/>
      <c r="M398" s="6" t="n"/>
      <c r="N398" s="6" t="n"/>
      <c r="O398" s="6" t="n"/>
      <c r="P398" s="6" t="n"/>
      <c r="Q398" s="6" t="n"/>
      <c r="R398" s="6" t="n"/>
      <c r="S398" s="25" t="n"/>
      <c r="T398" s="6" t="n"/>
      <c r="U398" s="6" t="n"/>
      <c r="V398" s="25" t="n"/>
      <c r="W398" s="6" t="n"/>
      <c r="X398" s="6" t="n"/>
      <c r="Y398" s="6" t="n"/>
    </row>
    <row r="399" ht="20" customHeight="1">
      <c r="A399" s="25" t="n"/>
      <c r="B399" s="6" t="n"/>
      <c r="C399" s="6" t="n"/>
      <c r="D399" s="18">
        <f>IF($C399="","",IFERROR(VLOOKUP($C399,'設備台帳'!$A$5:$T$204,7,FALSE),""))</f>
        <v/>
      </c>
      <c r="E399" s="18">
        <f>IF($C399="","",IFERROR(VLOOKUP($C399,'設備台帳'!$A$5:$T$204,2,FALSE),""))</f>
        <v/>
      </c>
      <c r="F399" s="18">
        <f>IF($C399="","",IFERROR(VLOOKUP($C399,'設備台帳'!$A$5:$T$204,3,FALSE),""))</f>
        <v/>
      </c>
      <c r="G399" s="18">
        <f>IF($C399="","",IFERROR(VLOOKUP($C399,'設備台帳'!$A$5:$T$204,5,FALSE),""))</f>
        <v/>
      </c>
      <c r="H399" s="6" t="n"/>
      <c r="I399" s="6" t="n"/>
      <c r="J399" s="6" t="n"/>
      <c r="K399" s="6" t="n"/>
      <c r="L399" s="6" t="n"/>
      <c r="M399" s="6" t="n"/>
      <c r="N399" s="6" t="n"/>
      <c r="O399" s="6" t="n"/>
      <c r="P399" s="6" t="n"/>
      <c r="Q399" s="6" t="n"/>
      <c r="R399" s="6" t="n"/>
      <c r="S399" s="25" t="n"/>
      <c r="T399" s="6" t="n"/>
      <c r="U399" s="6" t="n"/>
      <c r="V399" s="25" t="n"/>
      <c r="W399" s="6" t="n"/>
      <c r="X399" s="6" t="n"/>
      <c r="Y399" s="6" t="n"/>
    </row>
    <row r="400" ht="20" customHeight="1">
      <c r="A400" s="25" t="n"/>
      <c r="B400" s="6" t="n"/>
      <c r="C400" s="6" t="n"/>
      <c r="D400" s="18">
        <f>IF($C400="","",IFERROR(VLOOKUP($C400,'設備台帳'!$A$5:$T$204,7,FALSE),""))</f>
        <v/>
      </c>
      <c r="E400" s="18">
        <f>IF($C400="","",IFERROR(VLOOKUP($C400,'設備台帳'!$A$5:$T$204,2,FALSE),""))</f>
        <v/>
      </c>
      <c r="F400" s="18">
        <f>IF($C400="","",IFERROR(VLOOKUP($C400,'設備台帳'!$A$5:$T$204,3,FALSE),""))</f>
        <v/>
      </c>
      <c r="G400" s="18">
        <f>IF($C400="","",IFERROR(VLOOKUP($C400,'設備台帳'!$A$5:$T$204,5,FALSE),""))</f>
        <v/>
      </c>
      <c r="H400" s="6" t="n"/>
      <c r="I400" s="6" t="n"/>
      <c r="J400" s="6" t="n"/>
      <c r="K400" s="6" t="n"/>
      <c r="L400" s="6" t="n"/>
      <c r="M400" s="6" t="n"/>
      <c r="N400" s="6" t="n"/>
      <c r="O400" s="6" t="n"/>
      <c r="P400" s="6" t="n"/>
      <c r="Q400" s="6" t="n"/>
      <c r="R400" s="6" t="n"/>
      <c r="S400" s="25" t="n"/>
      <c r="T400" s="6" t="n"/>
      <c r="U400" s="6" t="n"/>
      <c r="V400" s="25" t="n"/>
      <c r="W400" s="6" t="n"/>
      <c r="X400" s="6" t="n"/>
      <c r="Y400" s="6" t="n"/>
    </row>
    <row r="401" ht="20" customHeight="1">
      <c r="A401" s="25" t="n"/>
      <c r="B401" s="6" t="n"/>
      <c r="C401" s="6" t="n"/>
      <c r="D401" s="18">
        <f>IF($C401="","",IFERROR(VLOOKUP($C401,'設備台帳'!$A$5:$T$204,7,FALSE),""))</f>
        <v/>
      </c>
      <c r="E401" s="18">
        <f>IF($C401="","",IFERROR(VLOOKUP($C401,'設備台帳'!$A$5:$T$204,2,FALSE),""))</f>
        <v/>
      </c>
      <c r="F401" s="18">
        <f>IF($C401="","",IFERROR(VLOOKUP($C401,'設備台帳'!$A$5:$T$204,3,FALSE),""))</f>
        <v/>
      </c>
      <c r="G401" s="18">
        <f>IF($C401="","",IFERROR(VLOOKUP($C401,'設備台帳'!$A$5:$T$204,5,FALSE),""))</f>
        <v/>
      </c>
      <c r="H401" s="6" t="n"/>
      <c r="I401" s="6" t="n"/>
      <c r="J401" s="6" t="n"/>
      <c r="K401" s="6" t="n"/>
      <c r="L401" s="6" t="n"/>
      <c r="M401" s="6" t="n"/>
      <c r="N401" s="6" t="n"/>
      <c r="O401" s="6" t="n"/>
      <c r="P401" s="6" t="n"/>
      <c r="Q401" s="6" t="n"/>
      <c r="R401" s="6" t="n"/>
      <c r="S401" s="25" t="n"/>
      <c r="T401" s="6" t="n"/>
      <c r="U401" s="6" t="n"/>
      <c r="V401" s="25" t="n"/>
      <c r="W401" s="6" t="n"/>
      <c r="X401" s="6" t="n"/>
      <c r="Y401" s="6" t="n"/>
    </row>
    <row r="402" ht="20" customHeight="1">
      <c r="A402" s="25" t="n"/>
      <c r="B402" s="6" t="n"/>
      <c r="C402" s="6" t="n"/>
      <c r="D402" s="18">
        <f>IF($C402="","",IFERROR(VLOOKUP($C402,'設備台帳'!$A$5:$T$204,7,FALSE),""))</f>
        <v/>
      </c>
      <c r="E402" s="18">
        <f>IF($C402="","",IFERROR(VLOOKUP($C402,'設備台帳'!$A$5:$T$204,2,FALSE),""))</f>
        <v/>
      </c>
      <c r="F402" s="18">
        <f>IF($C402="","",IFERROR(VLOOKUP($C402,'設備台帳'!$A$5:$T$204,3,FALSE),""))</f>
        <v/>
      </c>
      <c r="G402" s="18">
        <f>IF($C402="","",IFERROR(VLOOKUP($C402,'設備台帳'!$A$5:$T$204,5,FALSE),""))</f>
        <v/>
      </c>
      <c r="H402" s="6" t="n"/>
      <c r="I402" s="6" t="n"/>
      <c r="J402" s="6" t="n"/>
      <c r="K402" s="6" t="n"/>
      <c r="L402" s="6" t="n"/>
      <c r="M402" s="6" t="n"/>
      <c r="N402" s="6" t="n"/>
      <c r="O402" s="6" t="n"/>
      <c r="P402" s="6" t="n"/>
      <c r="Q402" s="6" t="n"/>
      <c r="R402" s="6" t="n"/>
      <c r="S402" s="25" t="n"/>
      <c r="T402" s="6" t="n"/>
      <c r="U402" s="6" t="n"/>
      <c r="V402" s="25" t="n"/>
      <c r="W402" s="6" t="n"/>
      <c r="X402" s="6" t="n"/>
      <c r="Y402" s="6" t="n"/>
    </row>
    <row r="403" ht="20" customHeight="1">
      <c r="A403" s="25" t="n"/>
      <c r="B403" s="6" t="n"/>
      <c r="C403" s="6" t="n"/>
      <c r="D403" s="18">
        <f>IF($C403="","",IFERROR(VLOOKUP($C403,'設備台帳'!$A$5:$T$204,7,FALSE),""))</f>
        <v/>
      </c>
      <c r="E403" s="18">
        <f>IF($C403="","",IFERROR(VLOOKUP($C403,'設備台帳'!$A$5:$T$204,2,FALSE),""))</f>
        <v/>
      </c>
      <c r="F403" s="18">
        <f>IF($C403="","",IFERROR(VLOOKUP($C403,'設備台帳'!$A$5:$T$204,3,FALSE),""))</f>
        <v/>
      </c>
      <c r="G403" s="18">
        <f>IF($C403="","",IFERROR(VLOOKUP($C403,'設備台帳'!$A$5:$T$204,5,FALSE),""))</f>
        <v/>
      </c>
      <c r="H403" s="6" t="n"/>
      <c r="I403" s="6" t="n"/>
      <c r="J403" s="6" t="n"/>
      <c r="K403" s="6" t="n"/>
      <c r="L403" s="6" t="n"/>
      <c r="M403" s="6" t="n"/>
      <c r="N403" s="6" t="n"/>
      <c r="O403" s="6" t="n"/>
      <c r="P403" s="6" t="n"/>
      <c r="Q403" s="6" t="n"/>
      <c r="R403" s="6" t="n"/>
      <c r="S403" s="25" t="n"/>
      <c r="T403" s="6" t="n"/>
      <c r="U403" s="6" t="n"/>
      <c r="V403" s="25" t="n"/>
      <c r="W403" s="6" t="n"/>
      <c r="X403" s="6" t="n"/>
      <c r="Y403" s="6" t="n"/>
    </row>
    <row r="404" ht="20" customHeight="1">
      <c r="A404" s="25" t="n"/>
      <c r="B404" s="6" t="n"/>
      <c r="C404" s="6" t="n"/>
      <c r="D404" s="18">
        <f>IF($C404="","",IFERROR(VLOOKUP($C404,'設備台帳'!$A$5:$T$204,7,FALSE),""))</f>
        <v/>
      </c>
      <c r="E404" s="18">
        <f>IF($C404="","",IFERROR(VLOOKUP($C404,'設備台帳'!$A$5:$T$204,2,FALSE),""))</f>
        <v/>
      </c>
      <c r="F404" s="18">
        <f>IF($C404="","",IFERROR(VLOOKUP($C404,'設備台帳'!$A$5:$T$204,3,FALSE),""))</f>
        <v/>
      </c>
      <c r="G404" s="18">
        <f>IF($C404="","",IFERROR(VLOOKUP($C404,'設備台帳'!$A$5:$T$204,5,FALSE),""))</f>
        <v/>
      </c>
      <c r="H404" s="6" t="n"/>
      <c r="I404" s="6" t="n"/>
      <c r="J404" s="6" t="n"/>
      <c r="K404" s="6" t="n"/>
      <c r="L404" s="6" t="n"/>
      <c r="M404" s="6" t="n"/>
      <c r="N404" s="6" t="n"/>
      <c r="O404" s="6" t="n"/>
      <c r="P404" s="6" t="n"/>
      <c r="Q404" s="6" t="n"/>
      <c r="R404" s="6" t="n"/>
      <c r="S404" s="25" t="n"/>
      <c r="T404" s="6" t="n"/>
      <c r="U404" s="6" t="n"/>
      <c r="V404" s="25" t="n"/>
      <c r="W404" s="6" t="n"/>
      <c r="X404" s="6" t="n"/>
      <c r="Y404" s="6" t="n"/>
    </row>
    <row r="405" ht="20" customHeight="1">
      <c r="A405" s="25" t="n"/>
      <c r="B405" s="6" t="n"/>
      <c r="C405" s="6" t="n"/>
      <c r="D405" s="18">
        <f>IF($C405="","",IFERROR(VLOOKUP($C405,'設備台帳'!$A$5:$T$204,7,FALSE),""))</f>
        <v/>
      </c>
      <c r="E405" s="18">
        <f>IF($C405="","",IFERROR(VLOOKUP($C405,'設備台帳'!$A$5:$T$204,2,FALSE),""))</f>
        <v/>
      </c>
      <c r="F405" s="18">
        <f>IF($C405="","",IFERROR(VLOOKUP($C405,'設備台帳'!$A$5:$T$204,3,FALSE),""))</f>
        <v/>
      </c>
      <c r="G405" s="18">
        <f>IF($C405="","",IFERROR(VLOOKUP($C405,'設備台帳'!$A$5:$T$204,5,FALSE),""))</f>
        <v/>
      </c>
      <c r="H405" s="6" t="n"/>
      <c r="I405" s="6" t="n"/>
      <c r="J405" s="6" t="n"/>
      <c r="K405" s="6" t="n"/>
      <c r="L405" s="6" t="n"/>
      <c r="M405" s="6" t="n"/>
      <c r="N405" s="6" t="n"/>
      <c r="O405" s="6" t="n"/>
      <c r="P405" s="6" t="n"/>
      <c r="Q405" s="6" t="n"/>
      <c r="R405" s="6" t="n"/>
      <c r="S405" s="25" t="n"/>
      <c r="T405" s="6" t="n"/>
      <c r="U405" s="6" t="n"/>
      <c r="V405" s="25" t="n"/>
      <c r="W405" s="6" t="n"/>
      <c r="X405" s="6" t="n"/>
      <c r="Y405" s="6" t="n"/>
    </row>
    <row r="406" ht="20" customHeight="1">
      <c r="A406" s="25" t="n"/>
      <c r="B406" s="6" t="n"/>
      <c r="C406" s="6" t="n"/>
      <c r="D406" s="18">
        <f>IF($C406="","",IFERROR(VLOOKUP($C406,'設備台帳'!$A$5:$T$204,7,FALSE),""))</f>
        <v/>
      </c>
      <c r="E406" s="18">
        <f>IF($C406="","",IFERROR(VLOOKUP($C406,'設備台帳'!$A$5:$T$204,2,FALSE),""))</f>
        <v/>
      </c>
      <c r="F406" s="18">
        <f>IF($C406="","",IFERROR(VLOOKUP($C406,'設備台帳'!$A$5:$T$204,3,FALSE),""))</f>
        <v/>
      </c>
      <c r="G406" s="18">
        <f>IF($C406="","",IFERROR(VLOOKUP($C406,'設備台帳'!$A$5:$T$204,5,FALSE),""))</f>
        <v/>
      </c>
      <c r="H406" s="6" t="n"/>
      <c r="I406" s="6" t="n"/>
      <c r="J406" s="6" t="n"/>
      <c r="K406" s="6" t="n"/>
      <c r="L406" s="6" t="n"/>
      <c r="M406" s="6" t="n"/>
      <c r="N406" s="6" t="n"/>
      <c r="O406" s="6" t="n"/>
      <c r="P406" s="6" t="n"/>
      <c r="Q406" s="6" t="n"/>
      <c r="R406" s="6" t="n"/>
      <c r="S406" s="25" t="n"/>
      <c r="T406" s="6" t="n"/>
      <c r="U406" s="6" t="n"/>
      <c r="V406" s="25" t="n"/>
      <c r="W406" s="6" t="n"/>
      <c r="X406" s="6" t="n"/>
      <c r="Y406" s="6" t="n"/>
    </row>
    <row r="407" ht="20" customHeight="1">
      <c r="A407" s="25" t="n"/>
      <c r="B407" s="6" t="n"/>
      <c r="C407" s="6" t="n"/>
      <c r="D407" s="18">
        <f>IF($C407="","",IFERROR(VLOOKUP($C407,'設備台帳'!$A$5:$T$204,7,FALSE),""))</f>
        <v/>
      </c>
      <c r="E407" s="18">
        <f>IF($C407="","",IFERROR(VLOOKUP($C407,'設備台帳'!$A$5:$T$204,2,FALSE),""))</f>
        <v/>
      </c>
      <c r="F407" s="18">
        <f>IF($C407="","",IFERROR(VLOOKUP($C407,'設備台帳'!$A$5:$T$204,3,FALSE),""))</f>
        <v/>
      </c>
      <c r="G407" s="18">
        <f>IF($C407="","",IFERROR(VLOOKUP($C407,'設備台帳'!$A$5:$T$204,5,FALSE),""))</f>
        <v/>
      </c>
      <c r="H407" s="6" t="n"/>
      <c r="I407" s="6" t="n"/>
      <c r="J407" s="6" t="n"/>
      <c r="K407" s="6" t="n"/>
      <c r="L407" s="6" t="n"/>
      <c r="M407" s="6" t="n"/>
      <c r="N407" s="6" t="n"/>
      <c r="O407" s="6" t="n"/>
      <c r="P407" s="6" t="n"/>
      <c r="Q407" s="6" t="n"/>
      <c r="R407" s="6" t="n"/>
      <c r="S407" s="25" t="n"/>
      <c r="T407" s="6" t="n"/>
      <c r="U407" s="6" t="n"/>
      <c r="V407" s="25" t="n"/>
      <c r="W407" s="6" t="n"/>
      <c r="X407" s="6" t="n"/>
      <c r="Y407" s="6" t="n"/>
    </row>
    <row r="408" ht="20" customHeight="1">
      <c r="A408" s="25" t="n"/>
      <c r="B408" s="6" t="n"/>
      <c r="C408" s="6" t="n"/>
      <c r="D408" s="18">
        <f>IF($C408="","",IFERROR(VLOOKUP($C408,'設備台帳'!$A$5:$T$204,7,FALSE),""))</f>
        <v/>
      </c>
      <c r="E408" s="18">
        <f>IF($C408="","",IFERROR(VLOOKUP($C408,'設備台帳'!$A$5:$T$204,2,FALSE),""))</f>
        <v/>
      </c>
      <c r="F408" s="18">
        <f>IF($C408="","",IFERROR(VLOOKUP($C408,'設備台帳'!$A$5:$T$204,3,FALSE),""))</f>
        <v/>
      </c>
      <c r="G408" s="18">
        <f>IF($C408="","",IFERROR(VLOOKUP($C408,'設備台帳'!$A$5:$T$204,5,FALSE),""))</f>
        <v/>
      </c>
      <c r="H408" s="6" t="n"/>
      <c r="I408" s="6" t="n"/>
      <c r="J408" s="6" t="n"/>
      <c r="K408" s="6" t="n"/>
      <c r="L408" s="6" t="n"/>
      <c r="M408" s="6" t="n"/>
      <c r="N408" s="6" t="n"/>
      <c r="O408" s="6" t="n"/>
      <c r="P408" s="6" t="n"/>
      <c r="Q408" s="6" t="n"/>
      <c r="R408" s="6" t="n"/>
      <c r="S408" s="25" t="n"/>
      <c r="T408" s="6" t="n"/>
      <c r="U408" s="6" t="n"/>
      <c r="V408" s="25" t="n"/>
      <c r="W408" s="6" t="n"/>
      <c r="X408" s="6" t="n"/>
      <c r="Y408" s="6" t="n"/>
    </row>
    <row r="409" ht="20" customHeight="1">
      <c r="A409" s="25" t="n"/>
      <c r="B409" s="6" t="n"/>
      <c r="C409" s="6" t="n"/>
      <c r="D409" s="18">
        <f>IF($C409="","",IFERROR(VLOOKUP($C409,'設備台帳'!$A$5:$T$204,7,FALSE),""))</f>
        <v/>
      </c>
      <c r="E409" s="18">
        <f>IF($C409="","",IFERROR(VLOOKUP($C409,'設備台帳'!$A$5:$T$204,2,FALSE),""))</f>
        <v/>
      </c>
      <c r="F409" s="18">
        <f>IF($C409="","",IFERROR(VLOOKUP($C409,'設備台帳'!$A$5:$T$204,3,FALSE),""))</f>
        <v/>
      </c>
      <c r="G409" s="18">
        <f>IF($C409="","",IFERROR(VLOOKUP($C409,'設備台帳'!$A$5:$T$204,5,FALSE),""))</f>
        <v/>
      </c>
      <c r="H409" s="6" t="n"/>
      <c r="I409" s="6" t="n"/>
      <c r="J409" s="6" t="n"/>
      <c r="K409" s="6" t="n"/>
      <c r="L409" s="6" t="n"/>
      <c r="M409" s="6" t="n"/>
      <c r="N409" s="6" t="n"/>
      <c r="O409" s="6" t="n"/>
      <c r="P409" s="6" t="n"/>
      <c r="Q409" s="6" t="n"/>
      <c r="R409" s="6" t="n"/>
      <c r="S409" s="25" t="n"/>
      <c r="T409" s="6" t="n"/>
      <c r="U409" s="6" t="n"/>
      <c r="V409" s="25" t="n"/>
      <c r="W409" s="6" t="n"/>
      <c r="X409" s="6" t="n"/>
      <c r="Y409" s="6" t="n"/>
    </row>
    <row r="410" ht="20" customHeight="1">
      <c r="A410" s="25" t="n"/>
      <c r="B410" s="6" t="n"/>
      <c r="C410" s="6" t="n"/>
      <c r="D410" s="18">
        <f>IF($C410="","",IFERROR(VLOOKUP($C410,'設備台帳'!$A$5:$T$204,7,FALSE),""))</f>
        <v/>
      </c>
      <c r="E410" s="18">
        <f>IF($C410="","",IFERROR(VLOOKUP($C410,'設備台帳'!$A$5:$T$204,2,FALSE),""))</f>
        <v/>
      </c>
      <c r="F410" s="18">
        <f>IF($C410="","",IFERROR(VLOOKUP($C410,'設備台帳'!$A$5:$T$204,3,FALSE),""))</f>
        <v/>
      </c>
      <c r="G410" s="18">
        <f>IF($C410="","",IFERROR(VLOOKUP($C410,'設備台帳'!$A$5:$T$204,5,FALSE),""))</f>
        <v/>
      </c>
      <c r="H410" s="6" t="n"/>
      <c r="I410" s="6" t="n"/>
      <c r="J410" s="6" t="n"/>
      <c r="K410" s="6" t="n"/>
      <c r="L410" s="6" t="n"/>
      <c r="M410" s="6" t="n"/>
      <c r="N410" s="6" t="n"/>
      <c r="O410" s="6" t="n"/>
      <c r="P410" s="6" t="n"/>
      <c r="Q410" s="6" t="n"/>
      <c r="R410" s="6" t="n"/>
      <c r="S410" s="25" t="n"/>
      <c r="T410" s="6" t="n"/>
      <c r="U410" s="6" t="n"/>
      <c r="V410" s="25" t="n"/>
      <c r="W410" s="6" t="n"/>
      <c r="X410" s="6" t="n"/>
      <c r="Y410" s="6" t="n"/>
    </row>
    <row r="411" ht="20" customHeight="1">
      <c r="A411" s="25" t="n"/>
      <c r="B411" s="6" t="n"/>
      <c r="C411" s="6" t="n"/>
      <c r="D411" s="18">
        <f>IF($C411="","",IFERROR(VLOOKUP($C411,'設備台帳'!$A$5:$T$204,7,FALSE),""))</f>
        <v/>
      </c>
      <c r="E411" s="18">
        <f>IF($C411="","",IFERROR(VLOOKUP($C411,'設備台帳'!$A$5:$T$204,2,FALSE),""))</f>
        <v/>
      </c>
      <c r="F411" s="18">
        <f>IF($C411="","",IFERROR(VLOOKUP($C411,'設備台帳'!$A$5:$T$204,3,FALSE),""))</f>
        <v/>
      </c>
      <c r="G411" s="18">
        <f>IF($C411="","",IFERROR(VLOOKUP($C411,'設備台帳'!$A$5:$T$204,5,FALSE),""))</f>
        <v/>
      </c>
      <c r="H411" s="6" t="n"/>
      <c r="I411" s="6" t="n"/>
      <c r="J411" s="6" t="n"/>
      <c r="K411" s="6" t="n"/>
      <c r="L411" s="6" t="n"/>
      <c r="M411" s="6" t="n"/>
      <c r="N411" s="6" t="n"/>
      <c r="O411" s="6" t="n"/>
      <c r="P411" s="6" t="n"/>
      <c r="Q411" s="6" t="n"/>
      <c r="R411" s="6" t="n"/>
      <c r="S411" s="25" t="n"/>
      <c r="T411" s="6" t="n"/>
      <c r="U411" s="6" t="n"/>
      <c r="V411" s="25" t="n"/>
      <c r="W411" s="6" t="n"/>
      <c r="X411" s="6" t="n"/>
      <c r="Y411" s="6" t="n"/>
    </row>
    <row r="412" ht="20" customHeight="1">
      <c r="A412" s="25" t="n"/>
      <c r="B412" s="6" t="n"/>
      <c r="C412" s="6" t="n"/>
      <c r="D412" s="18">
        <f>IF($C412="","",IFERROR(VLOOKUP($C412,'設備台帳'!$A$5:$T$204,7,FALSE),""))</f>
        <v/>
      </c>
      <c r="E412" s="18">
        <f>IF($C412="","",IFERROR(VLOOKUP($C412,'設備台帳'!$A$5:$T$204,2,FALSE),""))</f>
        <v/>
      </c>
      <c r="F412" s="18">
        <f>IF($C412="","",IFERROR(VLOOKUP($C412,'設備台帳'!$A$5:$T$204,3,FALSE),""))</f>
        <v/>
      </c>
      <c r="G412" s="18">
        <f>IF($C412="","",IFERROR(VLOOKUP($C412,'設備台帳'!$A$5:$T$204,5,FALSE),""))</f>
        <v/>
      </c>
      <c r="H412" s="6" t="n"/>
      <c r="I412" s="6" t="n"/>
      <c r="J412" s="6" t="n"/>
      <c r="K412" s="6" t="n"/>
      <c r="L412" s="6" t="n"/>
      <c r="M412" s="6" t="n"/>
      <c r="N412" s="6" t="n"/>
      <c r="O412" s="6" t="n"/>
      <c r="P412" s="6" t="n"/>
      <c r="Q412" s="6" t="n"/>
      <c r="R412" s="6" t="n"/>
      <c r="S412" s="25" t="n"/>
      <c r="T412" s="6" t="n"/>
      <c r="U412" s="6" t="n"/>
      <c r="V412" s="25" t="n"/>
      <c r="W412" s="6" t="n"/>
      <c r="X412" s="6" t="n"/>
      <c r="Y412" s="6" t="n"/>
    </row>
    <row r="413" ht="20" customHeight="1">
      <c r="A413" s="25" t="n"/>
      <c r="B413" s="6" t="n"/>
      <c r="C413" s="6" t="n"/>
      <c r="D413" s="18">
        <f>IF($C413="","",IFERROR(VLOOKUP($C413,'設備台帳'!$A$5:$T$204,7,FALSE),""))</f>
        <v/>
      </c>
      <c r="E413" s="18">
        <f>IF($C413="","",IFERROR(VLOOKUP($C413,'設備台帳'!$A$5:$T$204,2,FALSE),""))</f>
        <v/>
      </c>
      <c r="F413" s="18">
        <f>IF($C413="","",IFERROR(VLOOKUP($C413,'設備台帳'!$A$5:$T$204,3,FALSE),""))</f>
        <v/>
      </c>
      <c r="G413" s="18">
        <f>IF($C413="","",IFERROR(VLOOKUP($C413,'設備台帳'!$A$5:$T$204,5,FALSE),""))</f>
        <v/>
      </c>
      <c r="H413" s="6" t="n"/>
      <c r="I413" s="6" t="n"/>
      <c r="J413" s="6" t="n"/>
      <c r="K413" s="6" t="n"/>
      <c r="L413" s="6" t="n"/>
      <c r="M413" s="6" t="n"/>
      <c r="N413" s="6" t="n"/>
      <c r="O413" s="6" t="n"/>
      <c r="P413" s="6" t="n"/>
      <c r="Q413" s="6" t="n"/>
      <c r="R413" s="6" t="n"/>
      <c r="S413" s="25" t="n"/>
      <c r="T413" s="6" t="n"/>
      <c r="U413" s="6" t="n"/>
      <c r="V413" s="25" t="n"/>
      <c r="W413" s="6" t="n"/>
      <c r="X413" s="6" t="n"/>
      <c r="Y413" s="6" t="n"/>
    </row>
    <row r="414" ht="20" customHeight="1">
      <c r="A414" s="25" t="n"/>
      <c r="B414" s="6" t="n"/>
      <c r="C414" s="6" t="n"/>
      <c r="D414" s="18">
        <f>IF($C414="","",IFERROR(VLOOKUP($C414,'設備台帳'!$A$5:$T$204,7,FALSE),""))</f>
        <v/>
      </c>
      <c r="E414" s="18">
        <f>IF($C414="","",IFERROR(VLOOKUP($C414,'設備台帳'!$A$5:$T$204,2,FALSE),""))</f>
        <v/>
      </c>
      <c r="F414" s="18">
        <f>IF($C414="","",IFERROR(VLOOKUP($C414,'設備台帳'!$A$5:$T$204,3,FALSE),""))</f>
        <v/>
      </c>
      <c r="G414" s="18">
        <f>IF($C414="","",IFERROR(VLOOKUP($C414,'設備台帳'!$A$5:$T$204,5,FALSE),""))</f>
        <v/>
      </c>
      <c r="H414" s="6" t="n"/>
      <c r="I414" s="6" t="n"/>
      <c r="J414" s="6" t="n"/>
      <c r="K414" s="6" t="n"/>
      <c r="L414" s="6" t="n"/>
      <c r="M414" s="6" t="n"/>
      <c r="N414" s="6" t="n"/>
      <c r="O414" s="6" t="n"/>
      <c r="P414" s="6" t="n"/>
      <c r="Q414" s="6" t="n"/>
      <c r="R414" s="6" t="n"/>
      <c r="S414" s="25" t="n"/>
      <c r="T414" s="6" t="n"/>
      <c r="U414" s="6" t="n"/>
      <c r="V414" s="25" t="n"/>
      <c r="W414" s="6" t="n"/>
      <c r="X414" s="6" t="n"/>
      <c r="Y414" s="6" t="n"/>
    </row>
    <row r="415" ht="20" customHeight="1">
      <c r="A415" s="25" t="n"/>
      <c r="B415" s="6" t="n"/>
      <c r="C415" s="6" t="n"/>
      <c r="D415" s="18">
        <f>IF($C415="","",IFERROR(VLOOKUP($C415,'設備台帳'!$A$5:$T$204,7,FALSE),""))</f>
        <v/>
      </c>
      <c r="E415" s="18">
        <f>IF($C415="","",IFERROR(VLOOKUP($C415,'設備台帳'!$A$5:$T$204,2,FALSE),""))</f>
        <v/>
      </c>
      <c r="F415" s="18">
        <f>IF($C415="","",IFERROR(VLOOKUP($C415,'設備台帳'!$A$5:$T$204,3,FALSE),""))</f>
        <v/>
      </c>
      <c r="G415" s="18">
        <f>IF($C415="","",IFERROR(VLOOKUP($C415,'設備台帳'!$A$5:$T$204,5,FALSE),""))</f>
        <v/>
      </c>
      <c r="H415" s="6" t="n"/>
      <c r="I415" s="6" t="n"/>
      <c r="J415" s="6" t="n"/>
      <c r="K415" s="6" t="n"/>
      <c r="L415" s="6" t="n"/>
      <c r="M415" s="6" t="n"/>
      <c r="N415" s="6" t="n"/>
      <c r="O415" s="6" t="n"/>
      <c r="P415" s="6" t="n"/>
      <c r="Q415" s="6" t="n"/>
      <c r="R415" s="6" t="n"/>
      <c r="S415" s="25" t="n"/>
      <c r="T415" s="6" t="n"/>
      <c r="U415" s="6" t="n"/>
      <c r="V415" s="25" t="n"/>
      <c r="W415" s="6" t="n"/>
      <c r="X415" s="6" t="n"/>
      <c r="Y415" s="6" t="n"/>
    </row>
    <row r="416" ht="20" customHeight="1">
      <c r="A416" s="25" t="n"/>
      <c r="B416" s="6" t="n"/>
      <c r="C416" s="6" t="n"/>
      <c r="D416" s="18">
        <f>IF($C416="","",IFERROR(VLOOKUP($C416,'設備台帳'!$A$5:$T$204,7,FALSE),""))</f>
        <v/>
      </c>
      <c r="E416" s="18">
        <f>IF($C416="","",IFERROR(VLOOKUP($C416,'設備台帳'!$A$5:$T$204,2,FALSE),""))</f>
        <v/>
      </c>
      <c r="F416" s="18">
        <f>IF($C416="","",IFERROR(VLOOKUP($C416,'設備台帳'!$A$5:$T$204,3,FALSE),""))</f>
        <v/>
      </c>
      <c r="G416" s="18">
        <f>IF($C416="","",IFERROR(VLOOKUP($C416,'設備台帳'!$A$5:$T$204,5,FALSE),""))</f>
        <v/>
      </c>
      <c r="H416" s="6" t="n"/>
      <c r="I416" s="6" t="n"/>
      <c r="J416" s="6" t="n"/>
      <c r="K416" s="6" t="n"/>
      <c r="L416" s="6" t="n"/>
      <c r="M416" s="6" t="n"/>
      <c r="N416" s="6" t="n"/>
      <c r="O416" s="6" t="n"/>
      <c r="P416" s="6" t="n"/>
      <c r="Q416" s="6" t="n"/>
      <c r="R416" s="6" t="n"/>
      <c r="S416" s="25" t="n"/>
      <c r="T416" s="6" t="n"/>
      <c r="U416" s="6" t="n"/>
      <c r="V416" s="25" t="n"/>
      <c r="W416" s="6" t="n"/>
      <c r="X416" s="6" t="n"/>
      <c r="Y416" s="6" t="n"/>
    </row>
    <row r="417" ht="20" customHeight="1">
      <c r="A417" s="25" t="n"/>
      <c r="B417" s="6" t="n"/>
      <c r="C417" s="6" t="n"/>
      <c r="D417" s="18">
        <f>IF($C417="","",IFERROR(VLOOKUP($C417,'設備台帳'!$A$5:$T$204,7,FALSE),""))</f>
        <v/>
      </c>
      <c r="E417" s="18">
        <f>IF($C417="","",IFERROR(VLOOKUP($C417,'設備台帳'!$A$5:$T$204,2,FALSE),""))</f>
        <v/>
      </c>
      <c r="F417" s="18">
        <f>IF($C417="","",IFERROR(VLOOKUP($C417,'設備台帳'!$A$5:$T$204,3,FALSE),""))</f>
        <v/>
      </c>
      <c r="G417" s="18">
        <f>IF($C417="","",IFERROR(VLOOKUP($C417,'設備台帳'!$A$5:$T$204,5,FALSE),""))</f>
        <v/>
      </c>
      <c r="H417" s="6" t="n"/>
      <c r="I417" s="6" t="n"/>
      <c r="J417" s="6" t="n"/>
      <c r="K417" s="6" t="n"/>
      <c r="L417" s="6" t="n"/>
      <c r="M417" s="6" t="n"/>
      <c r="N417" s="6" t="n"/>
      <c r="O417" s="6" t="n"/>
      <c r="P417" s="6" t="n"/>
      <c r="Q417" s="6" t="n"/>
      <c r="R417" s="6" t="n"/>
      <c r="S417" s="25" t="n"/>
      <c r="T417" s="6" t="n"/>
      <c r="U417" s="6" t="n"/>
      <c r="V417" s="25" t="n"/>
      <c r="W417" s="6" t="n"/>
      <c r="X417" s="6" t="n"/>
      <c r="Y417" s="6" t="n"/>
    </row>
    <row r="418" ht="20" customHeight="1">
      <c r="A418" s="25" t="n"/>
      <c r="B418" s="6" t="n"/>
      <c r="C418" s="6" t="n"/>
      <c r="D418" s="18">
        <f>IF($C418="","",IFERROR(VLOOKUP($C418,'設備台帳'!$A$5:$T$204,7,FALSE),""))</f>
        <v/>
      </c>
      <c r="E418" s="18">
        <f>IF($C418="","",IFERROR(VLOOKUP($C418,'設備台帳'!$A$5:$T$204,2,FALSE),""))</f>
        <v/>
      </c>
      <c r="F418" s="18">
        <f>IF($C418="","",IFERROR(VLOOKUP($C418,'設備台帳'!$A$5:$T$204,3,FALSE),""))</f>
        <v/>
      </c>
      <c r="G418" s="18">
        <f>IF($C418="","",IFERROR(VLOOKUP($C418,'設備台帳'!$A$5:$T$204,5,FALSE),""))</f>
        <v/>
      </c>
      <c r="H418" s="6" t="n"/>
      <c r="I418" s="6" t="n"/>
      <c r="J418" s="6" t="n"/>
      <c r="K418" s="6" t="n"/>
      <c r="L418" s="6" t="n"/>
      <c r="M418" s="6" t="n"/>
      <c r="N418" s="6" t="n"/>
      <c r="O418" s="6" t="n"/>
      <c r="P418" s="6" t="n"/>
      <c r="Q418" s="6" t="n"/>
      <c r="R418" s="6" t="n"/>
      <c r="S418" s="25" t="n"/>
      <c r="T418" s="6" t="n"/>
      <c r="U418" s="6" t="n"/>
      <c r="V418" s="25" t="n"/>
      <c r="W418" s="6" t="n"/>
      <c r="X418" s="6" t="n"/>
      <c r="Y418" s="6" t="n"/>
    </row>
    <row r="419" ht="20" customHeight="1">
      <c r="A419" s="25" t="n"/>
      <c r="B419" s="6" t="n"/>
      <c r="C419" s="6" t="n"/>
      <c r="D419" s="18">
        <f>IF($C419="","",IFERROR(VLOOKUP($C419,'設備台帳'!$A$5:$T$204,7,FALSE),""))</f>
        <v/>
      </c>
      <c r="E419" s="18">
        <f>IF($C419="","",IFERROR(VLOOKUP($C419,'設備台帳'!$A$5:$T$204,2,FALSE),""))</f>
        <v/>
      </c>
      <c r="F419" s="18">
        <f>IF($C419="","",IFERROR(VLOOKUP($C419,'設備台帳'!$A$5:$T$204,3,FALSE),""))</f>
        <v/>
      </c>
      <c r="G419" s="18">
        <f>IF($C419="","",IFERROR(VLOOKUP($C419,'設備台帳'!$A$5:$T$204,5,FALSE),""))</f>
        <v/>
      </c>
      <c r="H419" s="6" t="n"/>
      <c r="I419" s="6" t="n"/>
      <c r="J419" s="6" t="n"/>
      <c r="K419" s="6" t="n"/>
      <c r="L419" s="6" t="n"/>
      <c r="M419" s="6" t="n"/>
      <c r="N419" s="6" t="n"/>
      <c r="O419" s="6" t="n"/>
      <c r="P419" s="6" t="n"/>
      <c r="Q419" s="6" t="n"/>
      <c r="R419" s="6" t="n"/>
      <c r="S419" s="25" t="n"/>
      <c r="T419" s="6" t="n"/>
      <c r="U419" s="6" t="n"/>
      <c r="V419" s="25" t="n"/>
      <c r="W419" s="6" t="n"/>
      <c r="X419" s="6" t="n"/>
      <c r="Y419" s="6" t="n"/>
    </row>
    <row r="420" ht="20" customHeight="1">
      <c r="A420" s="25" t="n"/>
      <c r="B420" s="6" t="n"/>
      <c r="C420" s="6" t="n"/>
      <c r="D420" s="18">
        <f>IF($C420="","",IFERROR(VLOOKUP($C420,'設備台帳'!$A$5:$T$204,7,FALSE),""))</f>
        <v/>
      </c>
      <c r="E420" s="18">
        <f>IF($C420="","",IFERROR(VLOOKUP($C420,'設備台帳'!$A$5:$T$204,2,FALSE),""))</f>
        <v/>
      </c>
      <c r="F420" s="18">
        <f>IF($C420="","",IFERROR(VLOOKUP($C420,'設備台帳'!$A$5:$T$204,3,FALSE),""))</f>
        <v/>
      </c>
      <c r="G420" s="18">
        <f>IF($C420="","",IFERROR(VLOOKUP($C420,'設備台帳'!$A$5:$T$204,5,FALSE),""))</f>
        <v/>
      </c>
      <c r="H420" s="6" t="n"/>
      <c r="I420" s="6" t="n"/>
      <c r="J420" s="6" t="n"/>
      <c r="K420" s="6" t="n"/>
      <c r="L420" s="6" t="n"/>
      <c r="M420" s="6" t="n"/>
      <c r="N420" s="6" t="n"/>
      <c r="O420" s="6" t="n"/>
      <c r="P420" s="6" t="n"/>
      <c r="Q420" s="6" t="n"/>
      <c r="R420" s="6" t="n"/>
      <c r="S420" s="25" t="n"/>
      <c r="T420" s="6" t="n"/>
      <c r="U420" s="6" t="n"/>
      <c r="V420" s="25" t="n"/>
      <c r="W420" s="6" t="n"/>
      <c r="X420" s="6" t="n"/>
      <c r="Y420" s="6" t="n"/>
    </row>
    <row r="421" ht="20" customHeight="1">
      <c r="A421" s="25" t="n"/>
      <c r="B421" s="6" t="n"/>
      <c r="C421" s="6" t="n"/>
      <c r="D421" s="18">
        <f>IF($C421="","",IFERROR(VLOOKUP($C421,'設備台帳'!$A$5:$T$204,7,FALSE),""))</f>
        <v/>
      </c>
      <c r="E421" s="18">
        <f>IF($C421="","",IFERROR(VLOOKUP($C421,'設備台帳'!$A$5:$T$204,2,FALSE),""))</f>
        <v/>
      </c>
      <c r="F421" s="18">
        <f>IF($C421="","",IFERROR(VLOOKUP($C421,'設備台帳'!$A$5:$T$204,3,FALSE),""))</f>
        <v/>
      </c>
      <c r="G421" s="18">
        <f>IF($C421="","",IFERROR(VLOOKUP($C421,'設備台帳'!$A$5:$T$204,5,FALSE),""))</f>
        <v/>
      </c>
      <c r="H421" s="6" t="n"/>
      <c r="I421" s="6" t="n"/>
      <c r="J421" s="6" t="n"/>
      <c r="K421" s="6" t="n"/>
      <c r="L421" s="6" t="n"/>
      <c r="M421" s="6" t="n"/>
      <c r="N421" s="6" t="n"/>
      <c r="O421" s="6" t="n"/>
      <c r="P421" s="6" t="n"/>
      <c r="Q421" s="6" t="n"/>
      <c r="R421" s="6" t="n"/>
      <c r="S421" s="25" t="n"/>
      <c r="T421" s="6" t="n"/>
      <c r="U421" s="6" t="n"/>
      <c r="V421" s="25" t="n"/>
      <c r="W421" s="6" t="n"/>
      <c r="X421" s="6" t="n"/>
      <c r="Y421" s="6" t="n"/>
    </row>
    <row r="422" ht="20" customHeight="1">
      <c r="A422" s="25" t="n"/>
      <c r="B422" s="6" t="n"/>
      <c r="C422" s="6" t="n"/>
      <c r="D422" s="18">
        <f>IF($C422="","",IFERROR(VLOOKUP($C422,'設備台帳'!$A$5:$T$204,7,FALSE),""))</f>
        <v/>
      </c>
      <c r="E422" s="18">
        <f>IF($C422="","",IFERROR(VLOOKUP($C422,'設備台帳'!$A$5:$T$204,2,FALSE),""))</f>
        <v/>
      </c>
      <c r="F422" s="18">
        <f>IF($C422="","",IFERROR(VLOOKUP($C422,'設備台帳'!$A$5:$T$204,3,FALSE),""))</f>
        <v/>
      </c>
      <c r="G422" s="18">
        <f>IF($C422="","",IFERROR(VLOOKUP($C422,'設備台帳'!$A$5:$T$204,5,FALSE),""))</f>
        <v/>
      </c>
      <c r="H422" s="6" t="n"/>
      <c r="I422" s="6" t="n"/>
      <c r="J422" s="6" t="n"/>
      <c r="K422" s="6" t="n"/>
      <c r="L422" s="6" t="n"/>
      <c r="M422" s="6" t="n"/>
      <c r="N422" s="6" t="n"/>
      <c r="O422" s="6" t="n"/>
      <c r="P422" s="6" t="n"/>
      <c r="Q422" s="6" t="n"/>
      <c r="R422" s="6" t="n"/>
      <c r="S422" s="25" t="n"/>
      <c r="T422" s="6" t="n"/>
      <c r="U422" s="6" t="n"/>
      <c r="V422" s="25" t="n"/>
      <c r="W422" s="6" t="n"/>
      <c r="X422" s="6" t="n"/>
      <c r="Y422" s="6" t="n"/>
    </row>
    <row r="423" ht="20" customHeight="1">
      <c r="A423" s="25" t="n"/>
      <c r="B423" s="6" t="n"/>
      <c r="C423" s="6" t="n"/>
      <c r="D423" s="18">
        <f>IF($C423="","",IFERROR(VLOOKUP($C423,'設備台帳'!$A$5:$T$204,7,FALSE),""))</f>
        <v/>
      </c>
      <c r="E423" s="18">
        <f>IF($C423="","",IFERROR(VLOOKUP($C423,'設備台帳'!$A$5:$T$204,2,FALSE),""))</f>
        <v/>
      </c>
      <c r="F423" s="18">
        <f>IF($C423="","",IFERROR(VLOOKUP($C423,'設備台帳'!$A$5:$T$204,3,FALSE),""))</f>
        <v/>
      </c>
      <c r="G423" s="18">
        <f>IF($C423="","",IFERROR(VLOOKUP($C423,'設備台帳'!$A$5:$T$204,5,FALSE),""))</f>
        <v/>
      </c>
      <c r="H423" s="6" t="n"/>
      <c r="I423" s="6" t="n"/>
      <c r="J423" s="6" t="n"/>
      <c r="K423" s="6" t="n"/>
      <c r="L423" s="6" t="n"/>
      <c r="M423" s="6" t="n"/>
      <c r="N423" s="6" t="n"/>
      <c r="O423" s="6" t="n"/>
      <c r="P423" s="6" t="n"/>
      <c r="Q423" s="6" t="n"/>
      <c r="R423" s="6" t="n"/>
      <c r="S423" s="25" t="n"/>
      <c r="T423" s="6" t="n"/>
      <c r="U423" s="6" t="n"/>
      <c r="V423" s="25" t="n"/>
      <c r="W423" s="6" t="n"/>
      <c r="X423" s="6" t="n"/>
      <c r="Y423" s="6" t="n"/>
    </row>
    <row r="424" ht="20" customHeight="1">
      <c r="A424" s="25" t="n"/>
      <c r="B424" s="6" t="n"/>
      <c r="C424" s="6" t="n"/>
      <c r="D424" s="18">
        <f>IF($C424="","",IFERROR(VLOOKUP($C424,'設備台帳'!$A$5:$T$204,7,FALSE),""))</f>
        <v/>
      </c>
      <c r="E424" s="18">
        <f>IF($C424="","",IFERROR(VLOOKUP($C424,'設備台帳'!$A$5:$T$204,2,FALSE),""))</f>
        <v/>
      </c>
      <c r="F424" s="18">
        <f>IF($C424="","",IFERROR(VLOOKUP($C424,'設備台帳'!$A$5:$T$204,3,FALSE),""))</f>
        <v/>
      </c>
      <c r="G424" s="18">
        <f>IF($C424="","",IFERROR(VLOOKUP($C424,'設備台帳'!$A$5:$T$204,5,FALSE),""))</f>
        <v/>
      </c>
      <c r="H424" s="6" t="n"/>
      <c r="I424" s="6" t="n"/>
      <c r="J424" s="6" t="n"/>
      <c r="K424" s="6" t="n"/>
      <c r="L424" s="6" t="n"/>
      <c r="M424" s="6" t="n"/>
      <c r="N424" s="6" t="n"/>
      <c r="O424" s="6" t="n"/>
      <c r="P424" s="6" t="n"/>
      <c r="Q424" s="6" t="n"/>
      <c r="R424" s="6" t="n"/>
      <c r="S424" s="25" t="n"/>
      <c r="T424" s="6" t="n"/>
      <c r="U424" s="6" t="n"/>
      <c r="V424" s="25" t="n"/>
      <c r="W424" s="6" t="n"/>
      <c r="X424" s="6" t="n"/>
      <c r="Y424" s="6" t="n"/>
    </row>
    <row r="425" ht="20" customHeight="1">
      <c r="A425" s="25" t="n"/>
      <c r="B425" s="6" t="n"/>
      <c r="C425" s="6" t="n"/>
      <c r="D425" s="18">
        <f>IF($C425="","",IFERROR(VLOOKUP($C425,'設備台帳'!$A$5:$T$204,7,FALSE),""))</f>
        <v/>
      </c>
      <c r="E425" s="18">
        <f>IF($C425="","",IFERROR(VLOOKUP($C425,'設備台帳'!$A$5:$T$204,2,FALSE),""))</f>
        <v/>
      </c>
      <c r="F425" s="18">
        <f>IF($C425="","",IFERROR(VLOOKUP($C425,'設備台帳'!$A$5:$T$204,3,FALSE),""))</f>
        <v/>
      </c>
      <c r="G425" s="18">
        <f>IF($C425="","",IFERROR(VLOOKUP($C425,'設備台帳'!$A$5:$T$204,5,FALSE),""))</f>
        <v/>
      </c>
      <c r="H425" s="6" t="n"/>
      <c r="I425" s="6" t="n"/>
      <c r="J425" s="6" t="n"/>
      <c r="K425" s="6" t="n"/>
      <c r="L425" s="6" t="n"/>
      <c r="M425" s="6" t="n"/>
      <c r="N425" s="6" t="n"/>
      <c r="O425" s="6" t="n"/>
      <c r="P425" s="6" t="n"/>
      <c r="Q425" s="6" t="n"/>
      <c r="R425" s="6" t="n"/>
      <c r="S425" s="25" t="n"/>
      <c r="T425" s="6" t="n"/>
      <c r="U425" s="6" t="n"/>
      <c r="V425" s="25" t="n"/>
      <c r="W425" s="6" t="n"/>
      <c r="X425" s="6" t="n"/>
      <c r="Y425" s="6" t="n"/>
    </row>
    <row r="426" ht="20" customHeight="1">
      <c r="A426" s="25" t="n"/>
      <c r="B426" s="6" t="n"/>
      <c r="C426" s="6" t="n"/>
      <c r="D426" s="18">
        <f>IF($C426="","",IFERROR(VLOOKUP($C426,'設備台帳'!$A$5:$T$204,7,FALSE),""))</f>
        <v/>
      </c>
      <c r="E426" s="18">
        <f>IF($C426="","",IFERROR(VLOOKUP($C426,'設備台帳'!$A$5:$T$204,2,FALSE),""))</f>
        <v/>
      </c>
      <c r="F426" s="18">
        <f>IF($C426="","",IFERROR(VLOOKUP($C426,'設備台帳'!$A$5:$T$204,3,FALSE),""))</f>
        <v/>
      </c>
      <c r="G426" s="18">
        <f>IF($C426="","",IFERROR(VLOOKUP($C426,'設備台帳'!$A$5:$T$204,5,FALSE),""))</f>
        <v/>
      </c>
      <c r="H426" s="6" t="n"/>
      <c r="I426" s="6" t="n"/>
      <c r="J426" s="6" t="n"/>
      <c r="K426" s="6" t="n"/>
      <c r="L426" s="6" t="n"/>
      <c r="M426" s="6" t="n"/>
      <c r="N426" s="6" t="n"/>
      <c r="O426" s="6" t="n"/>
      <c r="P426" s="6" t="n"/>
      <c r="Q426" s="6" t="n"/>
      <c r="R426" s="6" t="n"/>
      <c r="S426" s="25" t="n"/>
      <c r="T426" s="6" t="n"/>
      <c r="U426" s="6" t="n"/>
      <c r="V426" s="25" t="n"/>
      <c r="W426" s="6" t="n"/>
      <c r="X426" s="6" t="n"/>
      <c r="Y426" s="6" t="n"/>
    </row>
    <row r="427" ht="20" customHeight="1">
      <c r="A427" s="25" t="n"/>
      <c r="B427" s="6" t="n"/>
      <c r="C427" s="6" t="n"/>
      <c r="D427" s="18">
        <f>IF($C427="","",IFERROR(VLOOKUP($C427,'設備台帳'!$A$5:$T$204,7,FALSE),""))</f>
        <v/>
      </c>
      <c r="E427" s="18">
        <f>IF($C427="","",IFERROR(VLOOKUP($C427,'設備台帳'!$A$5:$T$204,2,FALSE),""))</f>
        <v/>
      </c>
      <c r="F427" s="18">
        <f>IF($C427="","",IFERROR(VLOOKUP($C427,'設備台帳'!$A$5:$T$204,3,FALSE),""))</f>
        <v/>
      </c>
      <c r="G427" s="18">
        <f>IF($C427="","",IFERROR(VLOOKUP($C427,'設備台帳'!$A$5:$T$204,5,FALSE),""))</f>
        <v/>
      </c>
      <c r="H427" s="6" t="n"/>
      <c r="I427" s="6" t="n"/>
      <c r="J427" s="6" t="n"/>
      <c r="K427" s="6" t="n"/>
      <c r="L427" s="6" t="n"/>
      <c r="M427" s="6" t="n"/>
      <c r="N427" s="6" t="n"/>
      <c r="O427" s="6" t="n"/>
      <c r="P427" s="6" t="n"/>
      <c r="Q427" s="6" t="n"/>
      <c r="R427" s="6" t="n"/>
      <c r="S427" s="25" t="n"/>
      <c r="T427" s="6" t="n"/>
      <c r="U427" s="6" t="n"/>
      <c r="V427" s="25" t="n"/>
      <c r="W427" s="6" t="n"/>
      <c r="X427" s="6" t="n"/>
      <c r="Y427" s="6" t="n"/>
    </row>
    <row r="428" ht="20" customHeight="1">
      <c r="A428" s="25" t="n"/>
      <c r="B428" s="6" t="n"/>
      <c r="C428" s="6" t="n"/>
      <c r="D428" s="18">
        <f>IF($C428="","",IFERROR(VLOOKUP($C428,'設備台帳'!$A$5:$T$204,7,FALSE),""))</f>
        <v/>
      </c>
      <c r="E428" s="18">
        <f>IF($C428="","",IFERROR(VLOOKUP($C428,'設備台帳'!$A$5:$T$204,2,FALSE),""))</f>
        <v/>
      </c>
      <c r="F428" s="18">
        <f>IF($C428="","",IFERROR(VLOOKUP($C428,'設備台帳'!$A$5:$T$204,3,FALSE),""))</f>
        <v/>
      </c>
      <c r="G428" s="18">
        <f>IF($C428="","",IFERROR(VLOOKUP($C428,'設備台帳'!$A$5:$T$204,5,FALSE),""))</f>
        <v/>
      </c>
      <c r="H428" s="6" t="n"/>
      <c r="I428" s="6" t="n"/>
      <c r="J428" s="6" t="n"/>
      <c r="K428" s="6" t="n"/>
      <c r="L428" s="6" t="n"/>
      <c r="M428" s="6" t="n"/>
      <c r="N428" s="6" t="n"/>
      <c r="O428" s="6" t="n"/>
      <c r="P428" s="6" t="n"/>
      <c r="Q428" s="6" t="n"/>
      <c r="R428" s="6" t="n"/>
      <c r="S428" s="25" t="n"/>
      <c r="T428" s="6" t="n"/>
      <c r="U428" s="6" t="n"/>
      <c r="V428" s="25" t="n"/>
      <c r="W428" s="6" t="n"/>
      <c r="X428" s="6" t="n"/>
      <c r="Y428" s="6" t="n"/>
    </row>
    <row r="429" ht="20" customHeight="1">
      <c r="A429" s="25" t="n"/>
      <c r="B429" s="6" t="n"/>
      <c r="C429" s="6" t="n"/>
      <c r="D429" s="18">
        <f>IF($C429="","",IFERROR(VLOOKUP($C429,'設備台帳'!$A$5:$T$204,7,FALSE),""))</f>
        <v/>
      </c>
      <c r="E429" s="18">
        <f>IF($C429="","",IFERROR(VLOOKUP($C429,'設備台帳'!$A$5:$T$204,2,FALSE),""))</f>
        <v/>
      </c>
      <c r="F429" s="18">
        <f>IF($C429="","",IFERROR(VLOOKUP($C429,'設備台帳'!$A$5:$T$204,3,FALSE),""))</f>
        <v/>
      </c>
      <c r="G429" s="18">
        <f>IF($C429="","",IFERROR(VLOOKUP($C429,'設備台帳'!$A$5:$T$204,5,FALSE),""))</f>
        <v/>
      </c>
      <c r="H429" s="6" t="n"/>
      <c r="I429" s="6" t="n"/>
      <c r="J429" s="6" t="n"/>
      <c r="K429" s="6" t="n"/>
      <c r="L429" s="6" t="n"/>
      <c r="M429" s="6" t="n"/>
      <c r="N429" s="6" t="n"/>
      <c r="O429" s="6" t="n"/>
      <c r="P429" s="6" t="n"/>
      <c r="Q429" s="6" t="n"/>
      <c r="R429" s="6" t="n"/>
      <c r="S429" s="25" t="n"/>
      <c r="T429" s="6" t="n"/>
      <c r="U429" s="6" t="n"/>
      <c r="V429" s="25" t="n"/>
      <c r="W429" s="6" t="n"/>
      <c r="X429" s="6" t="n"/>
      <c r="Y429" s="6" t="n"/>
    </row>
    <row r="430" ht="20" customHeight="1">
      <c r="A430" s="25" t="n"/>
      <c r="B430" s="6" t="n"/>
      <c r="C430" s="6" t="n"/>
      <c r="D430" s="18">
        <f>IF($C430="","",IFERROR(VLOOKUP($C430,'設備台帳'!$A$5:$T$204,7,FALSE),""))</f>
        <v/>
      </c>
      <c r="E430" s="18">
        <f>IF($C430="","",IFERROR(VLOOKUP($C430,'設備台帳'!$A$5:$T$204,2,FALSE),""))</f>
        <v/>
      </c>
      <c r="F430" s="18">
        <f>IF($C430="","",IFERROR(VLOOKUP($C430,'設備台帳'!$A$5:$T$204,3,FALSE),""))</f>
        <v/>
      </c>
      <c r="G430" s="18">
        <f>IF($C430="","",IFERROR(VLOOKUP($C430,'設備台帳'!$A$5:$T$204,5,FALSE),""))</f>
        <v/>
      </c>
      <c r="H430" s="6" t="n"/>
      <c r="I430" s="6" t="n"/>
      <c r="J430" s="6" t="n"/>
      <c r="K430" s="6" t="n"/>
      <c r="L430" s="6" t="n"/>
      <c r="M430" s="6" t="n"/>
      <c r="N430" s="6" t="n"/>
      <c r="O430" s="6" t="n"/>
      <c r="P430" s="6" t="n"/>
      <c r="Q430" s="6" t="n"/>
      <c r="R430" s="6" t="n"/>
      <c r="S430" s="25" t="n"/>
      <c r="T430" s="6" t="n"/>
      <c r="U430" s="6" t="n"/>
      <c r="V430" s="25" t="n"/>
      <c r="W430" s="6" t="n"/>
      <c r="X430" s="6" t="n"/>
      <c r="Y430" s="6" t="n"/>
    </row>
    <row r="431" ht="20" customHeight="1">
      <c r="A431" s="25" t="n"/>
      <c r="B431" s="6" t="n"/>
      <c r="C431" s="6" t="n"/>
      <c r="D431" s="18">
        <f>IF($C431="","",IFERROR(VLOOKUP($C431,'設備台帳'!$A$5:$T$204,7,FALSE),""))</f>
        <v/>
      </c>
      <c r="E431" s="18">
        <f>IF($C431="","",IFERROR(VLOOKUP($C431,'設備台帳'!$A$5:$T$204,2,FALSE),""))</f>
        <v/>
      </c>
      <c r="F431" s="18">
        <f>IF($C431="","",IFERROR(VLOOKUP($C431,'設備台帳'!$A$5:$T$204,3,FALSE),""))</f>
        <v/>
      </c>
      <c r="G431" s="18">
        <f>IF($C431="","",IFERROR(VLOOKUP($C431,'設備台帳'!$A$5:$T$204,5,FALSE),""))</f>
        <v/>
      </c>
      <c r="H431" s="6" t="n"/>
      <c r="I431" s="6" t="n"/>
      <c r="J431" s="6" t="n"/>
      <c r="K431" s="6" t="n"/>
      <c r="L431" s="6" t="n"/>
      <c r="M431" s="6" t="n"/>
      <c r="N431" s="6" t="n"/>
      <c r="O431" s="6" t="n"/>
      <c r="P431" s="6" t="n"/>
      <c r="Q431" s="6" t="n"/>
      <c r="R431" s="6" t="n"/>
      <c r="S431" s="25" t="n"/>
      <c r="T431" s="6" t="n"/>
      <c r="U431" s="6" t="n"/>
      <c r="V431" s="25" t="n"/>
      <c r="W431" s="6" t="n"/>
      <c r="X431" s="6" t="n"/>
      <c r="Y431" s="6" t="n"/>
    </row>
    <row r="432" ht="20" customHeight="1">
      <c r="A432" s="25" t="n"/>
      <c r="B432" s="6" t="n"/>
      <c r="C432" s="6" t="n"/>
      <c r="D432" s="18">
        <f>IF($C432="","",IFERROR(VLOOKUP($C432,'設備台帳'!$A$5:$T$204,7,FALSE),""))</f>
        <v/>
      </c>
      <c r="E432" s="18">
        <f>IF($C432="","",IFERROR(VLOOKUP($C432,'設備台帳'!$A$5:$T$204,2,FALSE),""))</f>
        <v/>
      </c>
      <c r="F432" s="18">
        <f>IF($C432="","",IFERROR(VLOOKUP($C432,'設備台帳'!$A$5:$T$204,3,FALSE),""))</f>
        <v/>
      </c>
      <c r="G432" s="18">
        <f>IF($C432="","",IFERROR(VLOOKUP($C432,'設備台帳'!$A$5:$T$204,5,FALSE),""))</f>
        <v/>
      </c>
      <c r="H432" s="6" t="n"/>
      <c r="I432" s="6" t="n"/>
      <c r="J432" s="6" t="n"/>
      <c r="K432" s="6" t="n"/>
      <c r="L432" s="6" t="n"/>
      <c r="M432" s="6" t="n"/>
      <c r="N432" s="6" t="n"/>
      <c r="O432" s="6" t="n"/>
      <c r="P432" s="6" t="n"/>
      <c r="Q432" s="6" t="n"/>
      <c r="R432" s="6" t="n"/>
      <c r="S432" s="25" t="n"/>
      <c r="T432" s="6" t="n"/>
      <c r="U432" s="6" t="n"/>
      <c r="V432" s="25" t="n"/>
      <c r="W432" s="6" t="n"/>
      <c r="X432" s="6" t="n"/>
      <c r="Y432" s="6" t="n"/>
    </row>
    <row r="433" ht="20" customHeight="1">
      <c r="A433" s="25" t="n"/>
      <c r="B433" s="6" t="n"/>
      <c r="C433" s="6" t="n"/>
      <c r="D433" s="18">
        <f>IF($C433="","",IFERROR(VLOOKUP($C433,'設備台帳'!$A$5:$T$204,7,FALSE),""))</f>
        <v/>
      </c>
      <c r="E433" s="18">
        <f>IF($C433="","",IFERROR(VLOOKUP($C433,'設備台帳'!$A$5:$T$204,2,FALSE),""))</f>
        <v/>
      </c>
      <c r="F433" s="18">
        <f>IF($C433="","",IFERROR(VLOOKUP($C433,'設備台帳'!$A$5:$T$204,3,FALSE),""))</f>
        <v/>
      </c>
      <c r="G433" s="18">
        <f>IF($C433="","",IFERROR(VLOOKUP($C433,'設備台帳'!$A$5:$T$204,5,FALSE),""))</f>
        <v/>
      </c>
      <c r="H433" s="6" t="n"/>
      <c r="I433" s="6" t="n"/>
      <c r="J433" s="6" t="n"/>
      <c r="K433" s="6" t="n"/>
      <c r="L433" s="6" t="n"/>
      <c r="M433" s="6" t="n"/>
      <c r="N433" s="6" t="n"/>
      <c r="O433" s="6" t="n"/>
      <c r="P433" s="6" t="n"/>
      <c r="Q433" s="6" t="n"/>
      <c r="R433" s="6" t="n"/>
      <c r="S433" s="25" t="n"/>
      <c r="T433" s="6" t="n"/>
      <c r="U433" s="6" t="n"/>
      <c r="V433" s="25" t="n"/>
      <c r="W433" s="6" t="n"/>
      <c r="X433" s="6" t="n"/>
      <c r="Y433" s="6" t="n"/>
    </row>
    <row r="434" ht="20" customHeight="1">
      <c r="A434" s="25" t="n"/>
      <c r="B434" s="6" t="n"/>
      <c r="C434" s="6" t="n"/>
      <c r="D434" s="18">
        <f>IF($C434="","",IFERROR(VLOOKUP($C434,'設備台帳'!$A$5:$T$204,7,FALSE),""))</f>
        <v/>
      </c>
      <c r="E434" s="18">
        <f>IF($C434="","",IFERROR(VLOOKUP($C434,'設備台帳'!$A$5:$T$204,2,FALSE),""))</f>
        <v/>
      </c>
      <c r="F434" s="18">
        <f>IF($C434="","",IFERROR(VLOOKUP($C434,'設備台帳'!$A$5:$T$204,3,FALSE),""))</f>
        <v/>
      </c>
      <c r="G434" s="18">
        <f>IF($C434="","",IFERROR(VLOOKUP($C434,'設備台帳'!$A$5:$T$204,5,FALSE),""))</f>
        <v/>
      </c>
      <c r="H434" s="6" t="n"/>
      <c r="I434" s="6" t="n"/>
      <c r="J434" s="6" t="n"/>
      <c r="K434" s="6" t="n"/>
      <c r="L434" s="6" t="n"/>
      <c r="M434" s="6" t="n"/>
      <c r="N434" s="6" t="n"/>
      <c r="O434" s="6" t="n"/>
      <c r="P434" s="6" t="n"/>
      <c r="Q434" s="6" t="n"/>
      <c r="R434" s="6" t="n"/>
      <c r="S434" s="25" t="n"/>
      <c r="T434" s="6" t="n"/>
      <c r="U434" s="6" t="n"/>
      <c r="V434" s="25" t="n"/>
      <c r="W434" s="6" t="n"/>
      <c r="X434" s="6" t="n"/>
      <c r="Y434" s="6" t="n"/>
    </row>
    <row r="435" ht="20" customHeight="1">
      <c r="A435" s="25" t="n"/>
      <c r="B435" s="6" t="n"/>
      <c r="C435" s="6" t="n"/>
      <c r="D435" s="18">
        <f>IF($C435="","",IFERROR(VLOOKUP($C435,'設備台帳'!$A$5:$T$204,7,FALSE),""))</f>
        <v/>
      </c>
      <c r="E435" s="18">
        <f>IF($C435="","",IFERROR(VLOOKUP($C435,'設備台帳'!$A$5:$T$204,2,FALSE),""))</f>
        <v/>
      </c>
      <c r="F435" s="18">
        <f>IF($C435="","",IFERROR(VLOOKUP($C435,'設備台帳'!$A$5:$T$204,3,FALSE),""))</f>
        <v/>
      </c>
      <c r="G435" s="18">
        <f>IF($C435="","",IFERROR(VLOOKUP($C435,'設備台帳'!$A$5:$T$204,5,FALSE),""))</f>
        <v/>
      </c>
      <c r="H435" s="6" t="n"/>
      <c r="I435" s="6" t="n"/>
      <c r="J435" s="6" t="n"/>
      <c r="K435" s="6" t="n"/>
      <c r="L435" s="6" t="n"/>
      <c r="M435" s="6" t="n"/>
      <c r="N435" s="6" t="n"/>
      <c r="O435" s="6" t="n"/>
      <c r="P435" s="6" t="n"/>
      <c r="Q435" s="6" t="n"/>
      <c r="R435" s="6" t="n"/>
      <c r="S435" s="25" t="n"/>
      <c r="T435" s="6" t="n"/>
      <c r="U435" s="6" t="n"/>
      <c r="V435" s="25" t="n"/>
      <c r="W435" s="6" t="n"/>
      <c r="X435" s="6" t="n"/>
      <c r="Y435" s="6" t="n"/>
    </row>
    <row r="436" ht="20" customHeight="1">
      <c r="A436" s="25" t="n"/>
      <c r="B436" s="6" t="n"/>
      <c r="C436" s="6" t="n"/>
      <c r="D436" s="18">
        <f>IF($C436="","",IFERROR(VLOOKUP($C436,'設備台帳'!$A$5:$T$204,7,FALSE),""))</f>
        <v/>
      </c>
      <c r="E436" s="18">
        <f>IF($C436="","",IFERROR(VLOOKUP($C436,'設備台帳'!$A$5:$T$204,2,FALSE),""))</f>
        <v/>
      </c>
      <c r="F436" s="18">
        <f>IF($C436="","",IFERROR(VLOOKUP($C436,'設備台帳'!$A$5:$T$204,3,FALSE),""))</f>
        <v/>
      </c>
      <c r="G436" s="18">
        <f>IF($C436="","",IFERROR(VLOOKUP($C436,'設備台帳'!$A$5:$T$204,5,FALSE),""))</f>
        <v/>
      </c>
      <c r="H436" s="6" t="n"/>
      <c r="I436" s="6" t="n"/>
      <c r="J436" s="6" t="n"/>
      <c r="K436" s="6" t="n"/>
      <c r="L436" s="6" t="n"/>
      <c r="M436" s="6" t="n"/>
      <c r="N436" s="6" t="n"/>
      <c r="O436" s="6" t="n"/>
      <c r="P436" s="6" t="n"/>
      <c r="Q436" s="6" t="n"/>
      <c r="R436" s="6" t="n"/>
      <c r="S436" s="25" t="n"/>
      <c r="T436" s="6" t="n"/>
      <c r="U436" s="6" t="n"/>
      <c r="V436" s="25" t="n"/>
      <c r="W436" s="6" t="n"/>
      <c r="X436" s="6" t="n"/>
      <c r="Y436" s="6" t="n"/>
    </row>
    <row r="437" ht="20" customHeight="1">
      <c r="A437" s="25" t="n"/>
      <c r="B437" s="6" t="n"/>
      <c r="C437" s="6" t="n"/>
      <c r="D437" s="18">
        <f>IF($C437="","",IFERROR(VLOOKUP($C437,'設備台帳'!$A$5:$T$204,7,FALSE),""))</f>
        <v/>
      </c>
      <c r="E437" s="18">
        <f>IF($C437="","",IFERROR(VLOOKUP($C437,'設備台帳'!$A$5:$T$204,2,FALSE),""))</f>
        <v/>
      </c>
      <c r="F437" s="18">
        <f>IF($C437="","",IFERROR(VLOOKUP($C437,'設備台帳'!$A$5:$T$204,3,FALSE),""))</f>
        <v/>
      </c>
      <c r="G437" s="18">
        <f>IF($C437="","",IFERROR(VLOOKUP($C437,'設備台帳'!$A$5:$T$204,5,FALSE),""))</f>
        <v/>
      </c>
      <c r="H437" s="6" t="n"/>
      <c r="I437" s="6" t="n"/>
      <c r="J437" s="6" t="n"/>
      <c r="K437" s="6" t="n"/>
      <c r="L437" s="6" t="n"/>
      <c r="M437" s="6" t="n"/>
      <c r="N437" s="6" t="n"/>
      <c r="O437" s="6" t="n"/>
      <c r="P437" s="6" t="n"/>
      <c r="Q437" s="6" t="n"/>
      <c r="R437" s="6" t="n"/>
      <c r="S437" s="25" t="n"/>
      <c r="T437" s="6" t="n"/>
      <c r="U437" s="6" t="n"/>
      <c r="V437" s="25" t="n"/>
      <c r="W437" s="6" t="n"/>
      <c r="X437" s="6" t="n"/>
      <c r="Y437" s="6" t="n"/>
    </row>
    <row r="438" ht="20" customHeight="1">
      <c r="A438" s="25" t="n"/>
      <c r="B438" s="6" t="n"/>
      <c r="C438" s="6" t="n"/>
      <c r="D438" s="18">
        <f>IF($C438="","",IFERROR(VLOOKUP($C438,'設備台帳'!$A$5:$T$204,7,FALSE),""))</f>
        <v/>
      </c>
      <c r="E438" s="18">
        <f>IF($C438="","",IFERROR(VLOOKUP($C438,'設備台帳'!$A$5:$T$204,2,FALSE),""))</f>
        <v/>
      </c>
      <c r="F438" s="18">
        <f>IF($C438="","",IFERROR(VLOOKUP($C438,'設備台帳'!$A$5:$T$204,3,FALSE),""))</f>
        <v/>
      </c>
      <c r="G438" s="18">
        <f>IF($C438="","",IFERROR(VLOOKUP($C438,'設備台帳'!$A$5:$T$204,5,FALSE),""))</f>
        <v/>
      </c>
      <c r="H438" s="6" t="n"/>
      <c r="I438" s="6" t="n"/>
      <c r="J438" s="6" t="n"/>
      <c r="K438" s="6" t="n"/>
      <c r="L438" s="6" t="n"/>
      <c r="M438" s="6" t="n"/>
      <c r="N438" s="6" t="n"/>
      <c r="O438" s="6" t="n"/>
      <c r="P438" s="6" t="n"/>
      <c r="Q438" s="6" t="n"/>
      <c r="R438" s="6" t="n"/>
      <c r="S438" s="25" t="n"/>
      <c r="T438" s="6" t="n"/>
      <c r="U438" s="6" t="n"/>
      <c r="V438" s="25" t="n"/>
      <c r="W438" s="6" t="n"/>
      <c r="X438" s="6" t="n"/>
      <c r="Y438" s="6" t="n"/>
    </row>
    <row r="439" ht="20" customHeight="1">
      <c r="A439" s="25" t="n"/>
      <c r="B439" s="6" t="n"/>
      <c r="C439" s="6" t="n"/>
      <c r="D439" s="18">
        <f>IF($C439="","",IFERROR(VLOOKUP($C439,'設備台帳'!$A$5:$T$204,7,FALSE),""))</f>
        <v/>
      </c>
      <c r="E439" s="18">
        <f>IF($C439="","",IFERROR(VLOOKUP($C439,'設備台帳'!$A$5:$T$204,2,FALSE),""))</f>
        <v/>
      </c>
      <c r="F439" s="18">
        <f>IF($C439="","",IFERROR(VLOOKUP($C439,'設備台帳'!$A$5:$T$204,3,FALSE),""))</f>
        <v/>
      </c>
      <c r="G439" s="18">
        <f>IF($C439="","",IFERROR(VLOOKUP($C439,'設備台帳'!$A$5:$T$204,5,FALSE),""))</f>
        <v/>
      </c>
      <c r="H439" s="6" t="n"/>
      <c r="I439" s="6" t="n"/>
      <c r="J439" s="6" t="n"/>
      <c r="K439" s="6" t="n"/>
      <c r="L439" s="6" t="n"/>
      <c r="M439" s="6" t="n"/>
      <c r="N439" s="6" t="n"/>
      <c r="O439" s="6" t="n"/>
      <c r="P439" s="6" t="n"/>
      <c r="Q439" s="6" t="n"/>
      <c r="R439" s="6" t="n"/>
      <c r="S439" s="25" t="n"/>
      <c r="T439" s="6" t="n"/>
      <c r="U439" s="6" t="n"/>
      <c r="V439" s="25" t="n"/>
      <c r="W439" s="6" t="n"/>
      <c r="X439" s="6" t="n"/>
      <c r="Y439" s="6" t="n"/>
    </row>
    <row r="440" ht="20" customHeight="1">
      <c r="A440" s="25" t="n"/>
      <c r="B440" s="6" t="n"/>
      <c r="C440" s="6" t="n"/>
      <c r="D440" s="18">
        <f>IF($C440="","",IFERROR(VLOOKUP($C440,'設備台帳'!$A$5:$T$204,7,FALSE),""))</f>
        <v/>
      </c>
      <c r="E440" s="18">
        <f>IF($C440="","",IFERROR(VLOOKUP($C440,'設備台帳'!$A$5:$T$204,2,FALSE),""))</f>
        <v/>
      </c>
      <c r="F440" s="18">
        <f>IF($C440="","",IFERROR(VLOOKUP($C440,'設備台帳'!$A$5:$T$204,3,FALSE),""))</f>
        <v/>
      </c>
      <c r="G440" s="18">
        <f>IF($C440="","",IFERROR(VLOOKUP($C440,'設備台帳'!$A$5:$T$204,5,FALSE),""))</f>
        <v/>
      </c>
      <c r="H440" s="6" t="n"/>
      <c r="I440" s="6" t="n"/>
      <c r="J440" s="6" t="n"/>
      <c r="K440" s="6" t="n"/>
      <c r="L440" s="6" t="n"/>
      <c r="M440" s="6" t="n"/>
      <c r="N440" s="6" t="n"/>
      <c r="O440" s="6" t="n"/>
      <c r="P440" s="6" t="n"/>
      <c r="Q440" s="6" t="n"/>
      <c r="R440" s="6" t="n"/>
      <c r="S440" s="25" t="n"/>
      <c r="T440" s="6" t="n"/>
      <c r="U440" s="6" t="n"/>
      <c r="V440" s="25" t="n"/>
      <c r="W440" s="6" t="n"/>
      <c r="X440" s="6" t="n"/>
      <c r="Y440" s="6" t="n"/>
    </row>
    <row r="441" ht="20" customHeight="1">
      <c r="A441" s="25" t="n"/>
      <c r="B441" s="6" t="n"/>
      <c r="C441" s="6" t="n"/>
      <c r="D441" s="18">
        <f>IF($C441="","",IFERROR(VLOOKUP($C441,'設備台帳'!$A$5:$T$204,7,FALSE),""))</f>
        <v/>
      </c>
      <c r="E441" s="18">
        <f>IF($C441="","",IFERROR(VLOOKUP($C441,'設備台帳'!$A$5:$T$204,2,FALSE),""))</f>
        <v/>
      </c>
      <c r="F441" s="18">
        <f>IF($C441="","",IFERROR(VLOOKUP($C441,'設備台帳'!$A$5:$T$204,3,FALSE),""))</f>
        <v/>
      </c>
      <c r="G441" s="18">
        <f>IF($C441="","",IFERROR(VLOOKUP($C441,'設備台帳'!$A$5:$T$204,5,FALSE),""))</f>
        <v/>
      </c>
      <c r="H441" s="6" t="n"/>
      <c r="I441" s="6" t="n"/>
      <c r="J441" s="6" t="n"/>
      <c r="K441" s="6" t="n"/>
      <c r="L441" s="6" t="n"/>
      <c r="M441" s="6" t="n"/>
      <c r="N441" s="6" t="n"/>
      <c r="O441" s="6" t="n"/>
      <c r="P441" s="6" t="n"/>
      <c r="Q441" s="6" t="n"/>
      <c r="R441" s="6" t="n"/>
      <c r="S441" s="25" t="n"/>
      <c r="T441" s="6" t="n"/>
      <c r="U441" s="6" t="n"/>
      <c r="V441" s="25" t="n"/>
      <c r="W441" s="6" t="n"/>
      <c r="X441" s="6" t="n"/>
      <c r="Y441" s="6" t="n"/>
    </row>
    <row r="442" ht="20" customHeight="1">
      <c r="A442" s="25" t="n"/>
      <c r="B442" s="6" t="n"/>
      <c r="C442" s="6" t="n"/>
      <c r="D442" s="18">
        <f>IF($C442="","",IFERROR(VLOOKUP($C442,'設備台帳'!$A$5:$T$204,7,FALSE),""))</f>
        <v/>
      </c>
      <c r="E442" s="18">
        <f>IF($C442="","",IFERROR(VLOOKUP($C442,'設備台帳'!$A$5:$T$204,2,FALSE),""))</f>
        <v/>
      </c>
      <c r="F442" s="18">
        <f>IF($C442="","",IFERROR(VLOOKUP($C442,'設備台帳'!$A$5:$T$204,3,FALSE),""))</f>
        <v/>
      </c>
      <c r="G442" s="18">
        <f>IF($C442="","",IFERROR(VLOOKUP($C442,'設備台帳'!$A$5:$T$204,5,FALSE),""))</f>
        <v/>
      </c>
      <c r="H442" s="6" t="n"/>
      <c r="I442" s="6" t="n"/>
      <c r="J442" s="6" t="n"/>
      <c r="K442" s="6" t="n"/>
      <c r="L442" s="6" t="n"/>
      <c r="M442" s="6" t="n"/>
      <c r="N442" s="6" t="n"/>
      <c r="O442" s="6" t="n"/>
      <c r="P442" s="6" t="n"/>
      <c r="Q442" s="6" t="n"/>
      <c r="R442" s="6" t="n"/>
      <c r="S442" s="25" t="n"/>
      <c r="T442" s="6" t="n"/>
      <c r="U442" s="6" t="n"/>
      <c r="V442" s="25" t="n"/>
      <c r="W442" s="6" t="n"/>
      <c r="X442" s="6" t="n"/>
      <c r="Y442" s="6" t="n"/>
    </row>
    <row r="443" ht="20" customHeight="1">
      <c r="A443" s="25" t="n"/>
      <c r="B443" s="6" t="n"/>
      <c r="C443" s="6" t="n"/>
      <c r="D443" s="18">
        <f>IF($C443="","",IFERROR(VLOOKUP($C443,'設備台帳'!$A$5:$T$204,7,FALSE),""))</f>
        <v/>
      </c>
      <c r="E443" s="18">
        <f>IF($C443="","",IFERROR(VLOOKUP($C443,'設備台帳'!$A$5:$T$204,2,FALSE),""))</f>
        <v/>
      </c>
      <c r="F443" s="18">
        <f>IF($C443="","",IFERROR(VLOOKUP($C443,'設備台帳'!$A$5:$T$204,3,FALSE),""))</f>
        <v/>
      </c>
      <c r="G443" s="18">
        <f>IF($C443="","",IFERROR(VLOOKUP($C443,'設備台帳'!$A$5:$T$204,5,FALSE),""))</f>
        <v/>
      </c>
      <c r="H443" s="6" t="n"/>
      <c r="I443" s="6" t="n"/>
      <c r="J443" s="6" t="n"/>
      <c r="K443" s="6" t="n"/>
      <c r="L443" s="6" t="n"/>
      <c r="M443" s="6" t="n"/>
      <c r="N443" s="6" t="n"/>
      <c r="O443" s="6" t="n"/>
      <c r="P443" s="6" t="n"/>
      <c r="Q443" s="6" t="n"/>
      <c r="R443" s="6" t="n"/>
      <c r="S443" s="25" t="n"/>
      <c r="T443" s="6" t="n"/>
      <c r="U443" s="6" t="n"/>
      <c r="V443" s="25" t="n"/>
      <c r="W443" s="6" t="n"/>
      <c r="X443" s="6" t="n"/>
      <c r="Y443" s="6" t="n"/>
    </row>
    <row r="444" ht="20" customHeight="1">
      <c r="A444" s="25" t="n"/>
      <c r="B444" s="6" t="n"/>
      <c r="C444" s="6" t="n"/>
      <c r="D444" s="18">
        <f>IF($C444="","",IFERROR(VLOOKUP($C444,'設備台帳'!$A$5:$T$204,7,FALSE),""))</f>
        <v/>
      </c>
      <c r="E444" s="18">
        <f>IF($C444="","",IFERROR(VLOOKUP($C444,'設備台帳'!$A$5:$T$204,2,FALSE),""))</f>
        <v/>
      </c>
      <c r="F444" s="18">
        <f>IF($C444="","",IFERROR(VLOOKUP($C444,'設備台帳'!$A$5:$T$204,3,FALSE),""))</f>
        <v/>
      </c>
      <c r="G444" s="18">
        <f>IF($C444="","",IFERROR(VLOOKUP($C444,'設備台帳'!$A$5:$T$204,5,FALSE),""))</f>
        <v/>
      </c>
      <c r="H444" s="6" t="n"/>
      <c r="I444" s="6" t="n"/>
      <c r="J444" s="6" t="n"/>
      <c r="K444" s="6" t="n"/>
      <c r="L444" s="6" t="n"/>
      <c r="M444" s="6" t="n"/>
      <c r="N444" s="6" t="n"/>
      <c r="O444" s="6" t="n"/>
      <c r="P444" s="6" t="n"/>
      <c r="Q444" s="6" t="n"/>
      <c r="R444" s="6" t="n"/>
      <c r="S444" s="25" t="n"/>
      <c r="T444" s="6" t="n"/>
      <c r="U444" s="6" t="n"/>
      <c r="V444" s="25" t="n"/>
      <c r="W444" s="6" t="n"/>
      <c r="X444" s="6" t="n"/>
      <c r="Y444" s="6" t="n"/>
    </row>
    <row r="445" ht="20" customHeight="1">
      <c r="A445" s="25" t="n"/>
      <c r="B445" s="6" t="n"/>
      <c r="C445" s="6" t="n"/>
      <c r="D445" s="18">
        <f>IF($C445="","",IFERROR(VLOOKUP($C445,'設備台帳'!$A$5:$T$204,7,FALSE),""))</f>
        <v/>
      </c>
      <c r="E445" s="18">
        <f>IF($C445="","",IFERROR(VLOOKUP($C445,'設備台帳'!$A$5:$T$204,2,FALSE),""))</f>
        <v/>
      </c>
      <c r="F445" s="18">
        <f>IF($C445="","",IFERROR(VLOOKUP($C445,'設備台帳'!$A$5:$T$204,3,FALSE),""))</f>
        <v/>
      </c>
      <c r="G445" s="18">
        <f>IF($C445="","",IFERROR(VLOOKUP($C445,'設備台帳'!$A$5:$T$204,5,FALSE),""))</f>
        <v/>
      </c>
      <c r="H445" s="6" t="n"/>
      <c r="I445" s="6" t="n"/>
      <c r="J445" s="6" t="n"/>
      <c r="K445" s="6" t="n"/>
      <c r="L445" s="6" t="n"/>
      <c r="M445" s="6" t="n"/>
      <c r="N445" s="6" t="n"/>
      <c r="O445" s="6" t="n"/>
      <c r="P445" s="6" t="n"/>
      <c r="Q445" s="6" t="n"/>
      <c r="R445" s="6" t="n"/>
      <c r="S445" s="25" t="n"/>
      <c r="T445" s="6" t="n"/>
      <c r="U445" s="6" t="n"/>
      <c r="V445" s="25" t="n"/>
      <c r="W445" s="6" t="n"/>
      <c r="X445" s="6" t="n"/>
      <c r="Y445" s="6" t="n"/>
    </row>
    <row r="446" ht="20" customHeight="1">
      <c r="A446" s="25" t="n"/>
      <c r="B446" s="6" t="n"/>
      <c r="C446" s="6" t="n"/>
      <c r="D446" s="18">
        <f>IF($C446="","",IFERROR(VLOOKUP($C446,'設備台帳'!$A$5:$T$204,7,FALSE),""))</f>
        <v/>
      </c>
      <c r="E446" s="18">
        <f>IF($C446="","",IFERROR(VLOOKUP($C446,'設備台帳'!$A$5:$T$204,2,FALSE),""))</f>
        <v/>
      </c>
      <c r="F446" s="18">
        <f>IF($C446="","",IFERROR(VLOOKUP($C446,'設備台帳'!$A$5:$T$204,3,FALSE),""))</f>
        <v/>
      </c>
      <c r="G446" s="18">
        <f>IF($C446="","",IFERROR(VLOOKUP($C446,'設備台帳'!$A$5:$T$204,5,FALSE),""))</f>
        <v/>
      </c>
      <c r="H446" s="6" t="n"/>
      <c r="I446" s="6" t="n"/>
      <c r="J446" s="6" t="n"/>
      <c r="K446" s="6" t="n"/>
      <c r="L446" s="6" t="n"/>
      <c r="M446" s="6" t="n"/>
      <c r="N446" s="6" t="n"/>
      <c r="O446" s="6" t="n"/>
      <c r="P446" s="6" t="n"/>
      <c r="Q446" s="6" t="n"/>
      <c r="R446" s="6" t="n"/>
      <c r="S446" s="25" t="n"/>
      <c r="T446" s="6" t="n"/>
      <c r="U446" s="6" t="n"/>
      <c r="V446" s="25" t="n"/>
      <c r="W446" s="6" t="n"/>
      <c r="X446" s="6" t="n"/>
      <c r="Y446" s="6" t="n"/>
    </row>
    <row r="447" ht="20" customHeight="1">
      <c r="A447" s="25" t="n"/>
      <c r="B447" s="6" t="n"/>
      <c r="C447" s="6" t="n"/>
      <c r="D447" s="18">
        <f>IF($C447="","",IFERROR(VLOOKUP($C447,'設備台帳'!$A$5:$T$204,7,FALSE),""))</f>
        <v/>
      </c>
      <c r="E447" s="18">
        <f>IF($C447="","",IFERROR(VLOOKUP($C447,'設備台帳'!$A$5:$T$204,2,FALSE),""))</f>
        <v/>
      </c>
      <c r="F447" s="18">
        <f>IF($C447="","",IFERROR(VLOOKUP($C447,'設備台帳'!$A$5:$T$204,3,FALSE),""))</f>
        <v/>
      </c>
      <c r="G447" s="18">
        <f>IF($C447="","",IFERROR(VLOOKUP($C447,'設備台帳'!$A$5:$T$204,5,FALSE),""))</f>
        <v/>
      </c>
      <c r="H447" s="6" t="n"/>
      <c r="I447" s="6" t="n"/>
      <c r="J447" s="6" t="n"/>
      <c r="K447" s="6" t="n"/>
      <c r="L447" s="6" t="n"/>
      <c r="M447" s="6" t="n"/>
      <c r="N447" s="6" t="n"/>
      <c r="O447" s="6" t="n"/>
      <c r="P447" s="6" t="n"/>
      <c r="Q447" s="6" t="n"/>
      <c r="R447" s="6" t="n"/>
      <c r="S447" s="25" t="n"/>
      <c r="T447" s="6" t="n"/>
      <c r="U447" s="6" t="n"/>
      <c r="V447" s="25" t="n"/>
      <c r="W447" s="6" t="n"/>
      <c r="X447" s="6" t="n"/>
      <c r="Y447" s="6" t="n"/>
    </row>
    <row r="448" ht="20" customHeight="1">
      <c r="A448" s="25" t="n"/>
      <c r="B448" s="6" t="n"/>
      <c r="C448" s="6" t="n"/>
      <c r="D448" s="18">
        <f>IF($C448="","",IFERROR(VLOOKUP($C448,'設備台帳'!$A$5:$T$204,7,FALSE),""))</f>
        <v/>
      </c>
      <c r="E448" s="18">
        <f>IF($C448="","",IFERROR(VLOOKUP($C448,'設備台帳'!$A$5:$T$204,2,FALSE),""))</f>
        <v/>
      </c>
      <c r="F448" s="18">
        <f>IF($C448="","",IFERROR(VLOOKUP($C448,'設備台帳'!$A$5:$T$204,3,FALSE),""))</f>
        <v/>
      </c>
      <c r="G448" s="18">
        <f>IF($C448="","",IFERROR(VLOOKUP($C448,'設備台帳'!$A$5:$T$204,5,FALSE),""))</f>
        <v/>
      </c>
      <c r="H448" s="6" t="n"/>
      <c r="I448" s="6" t="n"/>
      <c r="J448" s="6" t="n"/>
      <c r="K448" s="6" t="n"/>
      <c r="L448" s="6" t="n"/>
      <c r="M448" s="6" t="n"/>
      <c r="N448" s="6" t="n"/>
      <c r="O448" s="6" t="n"/>
      <c r="P448" s="6" t="n"/>
      <c r="Q448" s="6" t="n"/>
      <c r="R448" s="6" t="n"/>
      <c r="S448" s="25" t="n"/>
      <c r="T448" s="6" t="n"/>
      <c r="U448" s="6" t="n"/>
      <c r="V448" s="25" t="n"/>
      <c r="W448" s="6" t="n"/>
      <c r="X448" s="6" t="n"/>
      <c r="Y448" s="6" t="n"/>
    </row>
    <row r="449" ht="20" customHeight="1">
      <c r="A449" s="25" t="n"/>
      <c r="B449" s="6" t="n"/>
      <c r="C449" s="6" t="n"/>
      <c r="D449" s="18">
        <f>IF($C449="","",IFERROR(VLOOKUP($C449,'設備台帳'!$A$5:$T$204,7,FALSE),""))</f>
        <v/>
      </c>
      <c r="E449" s="18">
        <f>IF($C449="","",IFERROR(VLOOKUP($C449,'設備台帳'!$A$5:$T$204,2,FALSE),""))</f>
        <v/>
      </c>
      <c r="F449" s="18">
        <f>IF($C449="","",IFERROR(VLOOKUP($C449,'設備台帳'!$A$5:$T$204,3,FALSE),""))</f>
        <v/>
      </c>
      <c r="G449" s="18">
        <f>IF($C449="","",IFERROR(VLOOKUP($C449,'設備台帳'!$A$5:$T$204,5,FALSE),""))</f>
        <v/>
      </c>
      <c r="H449" s="6" t="n"/>
      <c r="I449" s="6" t="n"/>
      <c r="J449" s="6" t="n"/>
      <c r="K449" s="6" t="n"/>
      <c r="L449" s="6" t="n"/>
      <c r="M449" s="6" t="n"/>
      <c r="N449" s="6" t="n"/>
      <c r="O449" s="6" t="n"/>
      <c r="P449" s="6" t="n"/>
      <c r="Q449" s="6" t="n"/>
      <c r="R449" s="6" t="n"/>
      <c r="S449" s="25" t="n"/>
      <c r="T449" s="6" t="n"/>
      <c r="U449" s="6" t="n"/>
      <c r="V449" s="25" t="n"/>
      <c r="W449" s="6" t="n"/>
      <c r="X449" s="6" t="n"/>
      <c r="Y449" s="6" t="n"/>
    </row>
    <row r="450" ht="20" customHeight="1">
      <c r="A450" s="25" t="n"/>
      <c r="B450" s="6" t="n"/>
      <c r="C450" s="6" t="n"/>
      <c r="D450" s="18">
        <f>IF($C450="","",IFERROR(VLOOKUP($C450,'設備台帳'!$A$5:$T$204,7,FALSE),""))</f>
        <v/>
      </c>
      <c r="E450" s="18">
        <f>IF($C450="","",IFERROR(VLOOKUP($C450,'設備台帳'!$A$5:$T$204,2,FALSE),""))</f>
        <v/>
      </c>
      <c r="F450" s="18">
        <f>IF($C450="","",IFERROR(VLOOKUP($C450,'設備台帳'!$A$5:$T$204,3,FALSE),""))</f>
        <v/>
      </c>
      <c r="G450" s="18">
        <f>IF($C450="","",IFERROR(VLOOKUP($C450,'設備台帳'!$A$5:$T$204,5,FALSE),""))</f>
        <v/>
      </c>
      <c r="H450" s="6" t="n"/>
      <c r="I450" s="6" t="n"/>
      <c r="J450" s="6" t="n"/>
      <c r="K450" s="6" t="n"/>
      <c r="L450" s="6" t="n"/>
      <c r="M450" s="6" t="n"/>
      <c r="N450" s="6" t="n"/>
      <c r="O450" s="6" t="n"/>
      <c r="P450" s="6" t="n"/>
      <c r="Q450" s="6" t="n"/>
      <c r="R450" s="6" t="n"/>
      <c r="S450" s="25" t="n"/>
      <c r="T450" s="6" t="n"/>
      <c r="U450" s="6" t="n"/>
      <c r="V450" s="25" t="n"/>
      <c r="W450" s="6" t="n"/>
      <c r="X450" s="6" t="n"/>
      <c r="Y450" s="6" t="n"/>
    </row>
    <row r="451" ht="20" customHeight="1">
      <c r="A451" s="25" t="n"/>
      <c r="B451" s="6" t="n"/>
      <c r="C451" s="6" t="n"/>
      <c r="D451" s="18">
        <f>IF($C451="","",IFERROR(VLOOKUP($C451,'設備台帳'!$A$5:$T$204,7,FALSE),""))</f>
        <v/>
      </c>
      <c r="E451" s="18">
        <f>IF($C451="","",IFERROR(VLOOKUP($C451,'設備台帳'!$A$5:$T$204,2,FALSE),""))</f>
        <v/>
      </c>
      <c r="F451" s="18">
        <f>IF($C451="","",IFERROR(VLOOKUP($C451,'設備台帳'!$A$5:$T$204,3,FALSE),""))</f>
        <v/>
      </c>
      <c r="G451" s="18">
        <f>IF($C451="","",IFERROR(VLOOKUP($C451,'設備台帳'!$A$5:$T$204,5,FALSE),""))</f>
        <v/>
      </c>
      <c r="H451" s="6" t="n"/>
      <c r="I451" s="6" t="n"/>
      <c r="J451" s="6" t="n"/>
      <c r="K451" s="6" t="n"/>
      <c r="L451" s="6" t="n"/>
      <c r="M451" s="6" t="n"/>
      <c r="N451" s="6" t="n"/>
      <c r="O451" s="6" t="n"/>
      <c r="P451" s="6" t="n"/>
      <c r="Q451" s="6" t="n"/>
      <c r="R451" s="6" t="n"/>
      <c r="S451" s="25" t="n"/>
      <c r="T451" s="6" t="n"/>
      <c r="U451" s="6" t="n"/>
      <c r="V451" s="25" t="n"/>
      <c r="W451" s="6" t="n"/>
      <c r="X451" s="6" t="n"/>
      <c r="Y451" s="6" t="n"/>
    </row>
    <row r="452" ht="20" customHeight="1">
      <c r="A452" s="25" t="n"/>
      <c r="B452" s="6" t="n"/>
      <c r="C452" s="6" t="n"/>
      <c r="D452" s="18">
        <f>IF($C452="","",IFERROR(VLOOKUP($C452,'設備台帳'!$A$5:$T$204,7,FALSE),""))</f>
        <v/>
      </c>
      <c r="E452" s="18">
        <f>IF($C452="","",IFERROR(VLOOKUP($C452,'設備台帳'!$A$5:$T$204,2,FALSE),""))</f>
        <v/>
      </c>
      <c r="F452" s="18">
        <f>IF($C452="","",IFERROR(VLOOKUP($C452,'設備台帳'!$A$5:$T$204,3,FALSE),""))</f>
        <v/>
      </c>
      <c r="G452" s="18">
        <f>IF($C452="","",IFERROR(VLOOKUP($C452,'設備台帳'!$A$5:$T$204,5,FALSE),""))</f>
        <v/>
      </c>
      <c r="H452" s="6" t="n"/>
      <c r="I452" s="6" t="n"/>
      <c r="J452" s="6" t="n"/>
      <c r="K452" s="6" t="n"/>
      <c r="L452" s="6" t="n"/>
      <c r="M452" s="6" t="n"/>
      <c r="N452" s="6" t="n"/>
      <c r="O452" s="6" t="n"/>
      <c r="P452" s="6" t="n"/>
      <c r="Q452" s="6" t="n"/>
      <c r="R452" s="6" t="n"/>
      <c r="S452" s="25" t="n"/>
      <c r="T452" s="6" t="n"/>
      <c r="U452" s="6" t="n"/>
      <c r="V452" s="25" t="n"/>
      <c r="W452" s="6" t="n"/>
      <c r="X452" s="6" t="n"/>
      <c r="Y452" s="6" t="n"/>
    </row>
    <row r="453" ht="20" customHeight="1">
      <c r="A453" s="25" t="n"/>
      <c r="B453" s="6" t="n"/>
      <c r="C453" s="6" t="n"/>
      <c r="D453" s="18">
        <f>IF($C453="","",IFERROR(VLOOKUP($C453,'設備台帳'!$A$5:$T$204,7,FALSE),""))</f>
        <v/>
      </c>
      <c r="E453" s="18">
        <f>IF($C453="","",IFERROR(VLOOKUP($C453,'設備台帳'!$A$5:$T$204,2,FALSE),""))</f>
        <v/>
      </c>
      <c r="F453" s="18">
        <f>IF($C453="","",IFERROR(VLOOKUP($C453,'設備台帳'!$A$5:$T$204,3,FALSE),""))</f>
        <v/>
      </c>
      <c r="G453" s="18">
        <f>IF($C453="","",IFERROR(VLOOKUP($C453,'設備台帳'!$A$5:$T$204,5,FALSE),""))</f>
        <v/>
      </c>
      <c r="H453" s="6" t="n"/>
      <c r="I453" s="6" t="n"/>
      <c r="J453" s="6" t="n"/>
      <c r="K453" s="6" t="n"/>
      <c r="L453" s="6" t="n"/>
      <c r="M453" s="6" t="n"/>
      <c r="N453" s="6" t="n"/>
      <c r="O453" s="6" t="n"/>
      <c r="P453" s="6" t="n"/>
      <c r="Q453" s="6" t="n"/>
      <c r="R453" s="6" t="n"/>
      <c r="S453" s="25" t="n"/>
      <c r="T453" s="6" t="n"/>
      <c r="U453" s="6" t="n"/>
      <c r="V453" s="25" t="n"/>
      <c r="W453" s="6" t="n"/>
      <c r="X453" s="6" t="n"/>
      <c r="Y453" s="6" t="n"/>
    </row>
    <row r="454" ht="20" customHeight="1">
      <c r="A454" s="25" t="n"/>
      <c r="B454" s="6" t="n"/>
      <c r="C454" s="6" t="n"/>
      <c r="D454" s="18">
        <f>IF($C454="","",IFERROR(VLOOKUP($C454,'設備台帳'!$A$5:$T$204,7,FALSE),""))</f>
        <v/>
      </c>
      <c r="E454" s="18">
        <f>IF($C454="","",IFERROR(VLOOKUP($C454,'設備台帳'!$A$5:$T$204,2,FALSE),""))</f>
        <v/>
      </c>
      <c r="F454" s="18">
        <f>IF($C454="","",IFERROR(VLOOKUP($C454,'設備台帳'!$A$5:$T$204,3,FALSE),""))</f>
        <v/>
      </c>
      <c r="G454" s="18">
        <f>IF($C454="","",IFERROR(VLOOKUP($C454,'設備台帳'!$A$5:$T$204,5,FALSE),""))</f>
        <v/>
      </c>
      <c r="H454" s="6" t="n"/>
      <c r="I454" s="6" t="n"/>
      <c r="J454" s="6" t="n"/>
      <c r="K454" s="6" t="n"/>
      <c r="L454" s="6" t="n"/>
      <c r="M454" s="6" t="n"/>
      <c r="N454" s="6" t="n"/>
      <c r="O454" s="6" t="n"/>
      <c r="P454" s="6" t="n"/>
      <c r="Q454" s="6" t="n"/>
      <c r="R454" s="6" t="n"/>
      <c r="S454" s="25" t="n"/>
      <c r="T454" s="6" t="n"/>
      <c r="U454" s="6" t="n"/>
      <c r="V454" s="25" t="n"/>
      <c r="W454" s="6" t="n"/>
      <c r="X454" s="6" t="n"/>
      <c r="Y454" s="6" t="n"/>
    </row>
    <row r="455" ht="20" customHeight="1">
      <c r="A455" s="25" t="n"/>
      <c r="B455" s="6" t="n"/>
      <c r="C455" s="6" t="n"/>
      <c r="D455" s="18">
        <f>IF($C455="","",IFERROR(VLOOKUP($C455,'設備台帳'!$A$5:$T$204,7,FALSE),""))</f>
        <v/>
      </c>
      <c r="E455" s="18">
        <f>IF($C455="","",IFERROR(VLOOKUP($C455,'設備台帳'!$A$5:$T$204,2,FALSE),""))</f>
        <v/>
      </c>
      <c r="F455" s="18">
        <f>IF($C455="","",IFERROR(VLOOKUP($C455,'設備台帳'!$A$5:$T$204,3,FALSE),""))</f>
        <v/>
      </c>
      <c r="G455" s="18">
        <f>IF($C455="","",IFERROR(VLOOKUP($C455,'設備台帳'!$A$5:$T$204,5,FALSE),""))</f>
        <v/>
      </c>
      <c r="H455" s="6" t="n"/>
      <c r="I455" s="6" t="n"/>
      <c r="J455" s="6" t="n"/>
      <c r="K455" s="6" t="n"/>
      <c r="L455" s="6" t="n"/>
      <c r="M455" s="6" t="n"/>
      <c r="N455" s="6" t="n"/>
      <c r="O455" s="6" t="n"/>
      <c r="P455" s="6" t="n"/>
      <c r="Q455" s="6" t="n"/>
      <c r="R455" s="6" t="n"/>
      <c r="S455" s="25" t="n"/>
      <c r="T455" s="6" t="n"/>
      <c r="U455" s="6" t="n"/>
      <c r="V455" s="25" t="n"/>
      <c r="W455" s="6" t="n"/>
      <c r="X455" s="6" t="n"/>
      <c r="Y455" s="6" t="n"/>
    </row>
    <row r="456" ht="20" customHeight="1">
      <c r="A456" s="25" t="n"/>
      <c r="B456" s="6" t="n"/>
      <c r="C456" s="6" t="n"/>
      <c r="D456" s="18">
        <f>IF($C456="","",IFERROR(VLOOKUP($C456,'設備台帳'!$A$5:$T$204,7,FALSE),""))</f>
        <v/>
      </c>
      <c r="E456" s="18">
        <f>IF($C456="","",IFERROR(VLOOKUP($C456,'設備台帳'!$A$5:$T$204,2,FALSE),""))</f>
        <v/>
      </c>
      <c r="F456" s="18">
        <f>IF($C456="","",IFERROR(VLOOKUP($C456,'設備台帳'!$A$5:$T$204,3,FALSE),""))</f>
        <v/>
      </c>
      <c r="G456" s="18">
        <f>IF($C456="","",IFERROR(VLOOKUP($C456,'設備台帳'!$A$5:$T$204,5,FALSE),""))</f>
        <v/>
      </c>
      <c r="H456" s="6" t="n"/>
      <c r="I456" s="6" t="n"/>
      <c r="J456" s="6" t="n"/>
      <c r="K456" s="6" t="n"/>
      <c r="L456" s="6" t="n"/>
      <c r="M456" s="6" t="n"/>
      <c r="N456" s="6" t="n"/>
      <c r="O456" s="6" t="n"/>
      <c r="P456" s="6" t="n"/>
      <c r="Q456" s="6" t="n"/>
      <c r="R456" s="6" t="n"/>
      <c r="S456" s="25" t="n"/>
      <c r="T456" s="6" t="n"/>
      <c r="U456" s="6" t="n"/>
      <c r="V456" s="25" t="n"/>
      <c r="W456" s="6" t="n"/>
      <c r="X456" s="6" t="n"/>
      <c r="Y456" s="6" t="n"/>
    </row>
    <row r="457" ht="20" customHeight="1">
      <c r="A457" s="25" t="n"/>
      <c r="B457" s="6" t="n"/>
      <c r="C457" s="6" t="n"/>
      <c r="D457" s="18">
        <f>IF($C457="","",IFERROR(VLOOKUP($C457,'設備台帳'!$A$5:$T$204,7,FALSE),""))</f>
        <v/>
      </c>
      <c r="E457" s="18">
        <f>IF($C457="","",IFERROR(VLOOKUP($C457,'設備台帳'!$A$5:$T$204,2,FALSE),""))</f>
        <v/>
      </c>
      <c r="F457" s="18">
        <f>IF($C457="","",IFERROR(VLOOKUP($C457,'設備台帳'!$A$5:$T$204,3,FALSE),""))</f>
        <v/>
      </c>
      <c r="G457" s="18">
        <f>IF($C457="","",IFERROR(VLOOKUP($C457,'設備台帳'!$A$5:$T$204,5,FALSE),""))</f>
        <v/>
      </c>
      <c r="H457" s="6" t="n"/>
      <c r="I457" s="6" t="n"/>
      <c r="J457" s="6" t="n"/>
      <c r="K457" s="6" t="n"/>
      <c r="L457" s="6" t="n"/>
      <c r="M457" s="6" t="n"/>
      <c r="N457" s="6" t="n"/>
      <c r="O457" s="6" t="n"/>
      <c r="P457" s="6" t="n"/>
      <c r="Q457" s="6" t="n"/>
      <c r="R457" s="6" t="n"/>
      <c r="S457" s="25" t="n"/>
      <c r="T457" s="6" t="n"/>
      <c r="U457" s="6" t="n"/>
      <c r="V457" s="25" t="n"/>
      <c r="W457" s="6" t="n"/>
      <c r="X457" s="6" t="n"/>
      <c r="Y457" s="6" t="n"/>
    </row>
    <row r="458" ht="20" customHeight="1">
      <c r="A458" s="25" t="n"/>
      <c r="B458" s="6" t="n"/>
      <c r="C458" s="6" t="n"/>
      <c r="D458" s="18">
        <f>IF($C458="","",IFERROR(VLOOKUP($C458,'設備台帳'!$A$5:$T$204,7,FALSE),""))</f>
        <v/>
      </c>
      <c r="E458" s="18">
        <f>IF($C458="","",IFERROR(VLOOKUP($C458,'設備台帳'!$A$5:$T$204,2,FALSE),""))</f>
        <v/>
      </c>
      <c r="F458" s="18">
        <f>IF($C458="","",IFERROR(VLOOKUP($C458,'設備台帳'!$A$5:$T$204,3,FALSE),""))</f>
        <v/>
      </c>
      <c r="G458" s="18">
        <f>IF($C458="","",IFERROR(VLOOKUP($C458,'設備台帳'!$A$5:$T$204,5,FALSE),""))</f>
        <v/>
      </c>
      <c r="H458" s="6" t="n"/>
      <c r="I458" s="6" t="n"/>
      <c r="J458" s="6" t="n"/>
      <c r="K458" s="6" t="n"/>
      <c r="L458" s="6" t="n"/>
      <c r="M458" s="6" t="n"/>
      <c r="N458" s="6" t="n"/>
      <c r="O458" s="6" t="n"/>
      <c r="P458" s="6" t="n"/>
      <c r="Q458" s="6" t="n"/>
      <c r="R458" s="6" t="n"/>
      <c r="S458" s="25" t="n"/>
      <c r="T458" s="6" t="n"/>
      <c r="U458" s="6" t="n"/>
      <c r="V458" s="25" t="n"/>
      <c r="W458" s="6" t="n"/>
      <c r="X458" s="6" t="n"/>
      <c r="Y458" s="6" t="n"/>
    </row>
    <row r="459" ht="20" customHeight="1">
      <c r="A459" s="25" t="n"/>
      <c r="B459" s="6" t="n"/>
      <c r="C459" s="6" t="n"/>
      <c r="D459" s="18">
        <f>IF($C459="","",IFERROR(VLOOKUP($C459,'設備台帳'!$A$5:$T$204,7,FALSE),""))</f>
        <v/>
      </c>
      <c r="E459" s="18">
        <f>IF($C459="","",IFERROR(VLOOKUP($C459,'設備台帳'!$A$5:$T$204,2,FALSE),""))</f>
        <v/>
      </c>
      <c r="F459" s="18">
        <f>IF($C459="","",IFERROR(VLOOKUP($C459,'設備台帳'!$A$5:$T$204,3,FALSE),""))</f>
        <v/>
      </c>
      <c r="G459" s="18">
        <f>IF($C459="","",IFERROR(VLOOKUP($C459,'設備台帳'!$A$5:$T$204,5,FALSE),""))</f>
        <v/>
      </c>
      <c r="H459" s="6" t="n"/>
      <c r="I459" s="6" t="n"/>
      <c r="J459" s="6" t="n"/>
      <c r="K459" s="6" t="n"/>
      <c r="L459" s="6" t="n"/>
      <c r="M459" s="6" t="n"/>
      <c r="N459" s="6" t="n"/>
      <c r="O459" s="6" t="n"/>
      <c r="P459" s="6" t="n"/>
      <c r="Q459" s="6" t="n"/>
      <c r="R459" s="6" t="n"/>
      <c r="S459" s="25" t="n"/>
      <c r="T459" s="6" t="n"/>
      <c r="U459" s="6" t="n"/>
      <c r="V459" s="25" t="n"/>
      <c r="W459" s="6" t="n"/>
      <c r="X459" s="6" t="n"/>
      <c r="Y459" s="6" t="n"/>
    </row>
    <row r="460" ht="20" customHeight="1">
      <c r="A460" s="25" t="n"/>
      <c r="B460" s="6" t="n"/>
      <c r="C460" s="6" t="n"/>
      <c r="D460" s="18">
        <f>IF($C460="","",IFERROR(VLOOKUP($C460,'設備台帳'!$A$5:$T$204,7,FALSE),""))</f>
        <v/>
      </c>
      <c r="E460" s="18">
        <f>IF($C460="","",IFERROR(VLOOKUP($C460,'設備台帳'!$A$5:$T$204,2,FALSE),""))</f>
        <v/>
      </c>
      <c r="F460" s="18">
        <f>IF($C460="","",IFERROR(VLOOKUP($C460,'設備台帳'!$A$5:$T$204,3,FALSE),""))</f>
        <v/>
      </c>
      <c r="G460" s="18">
        <f>IF($C460="","",IFERROR(VLOOKUP($C460,'設備台帳'!$A$5:$T$204,5,FALSE),""))</f>
        <v/>
      </c>
      <c r="H460" s="6" t="n"/>
      <c r="I460" s="6" t="n"/>
      <c r="J460" s="6" t="n"/>
      <c r="K460" s="6" t="n"/>
      <c r="L460" s="6" t="n"/>
      <c r="M460" s="6" t="n"/>
      <c r="N460" s="6" t="n"/>
      <c r="O460" s="6" t="n"/>
      <c r="P460" s="6" t="n"/>
      <c r="Q460" s="6" t="n"/>
      <c r="R460" s="6" t="n"/>
      <c r="S460" s="25" t="n"/>
      <c r="T460" s="6" t="n"/>
      <c r="U460" s="6" t="n"/>
      <c r="V460" s="25" t="n"/>
      <c r="W460" s="6" t="n"/>
      <c r="X460" s="6" t="n"/>
      <c r="Y460" s="6" t="n"/>
    </row>
    <row r="461" ht="20" customHeight="1">
      <c r="A461" s="25" t="n"/>
      <c r="B461" s="6" t="n"/>
      <c r="C461" s="6" t="n"/>
      <c r="D461" s="18">
        <f>IF($C461="","",IFERROR(VLOOKUP($C461,'設備台帳'!$A$5:$T$204,7,FALSE),""))</f>
        <v/>
      </c>
      <c r="E461" s="18">
        <f>IF($C461="","",IFERROR(VLOOKUP($C461,'設備台帳'!$A$5:$T$204,2,FALSE),""))</f>
        <v/>
      </c>
      <c r="F461" s="18">
        <f>IF($C461="","",IFERROR(VLOOKUP($C461,'設備台帳'!$A$5:$T$204,3,FALSE),""))</f>
        <v/>
      </c>
      <c r="G461" s="18">
        <f>IF($C461="","",IFERROR(VLOOKUP($C461,'設備台帳'!$A$5:$T$204,5,FALSE),""))</f>
        <v/>
      </c>
      <c r="H461" s="6" t="n"/>
      <c r="I461" s="6" t="n"/>
      <c r="J461" s="6" t="n"/>
      <c r="K461" s="6" t="n"/>
      <c r="L461" s="6" t="n"/>
      <c r="M461" s="6" t="n"/>
      <c r="N461" s="6" t="n"/>
      <c r="O461" s="6" t="n"/>
      <c r="P461" s="6" t="n"/>
      <c r="Q461" s="6" t="n"/>
      <c r="R461" s="6" t="n"/>
      <c r="S461" s="25" t="n"/>
      <c r="T461" s="6" t="n"/>
      <c r="U461" s="6" t="n"/>
      <c r="V461" s="25" t="n"/>
      <c r="W461" s="6" t="n"/>
      <c r="X461" s="6" t="n"/>
      <c r="Y461" s="6" t="n"/>
    </row>
    <row r="462" ht="20" customHeight="1">
      <c r="A462" s="25" t="n"/>
      <c r="B462" s="6" t="n"/>
      <c r="C462" s="6" t="n"/>
      <c r="D462" s="18">
        <f>IF($C462="","",IFERROR(VLOOKUP($C462,'設備台帳'!$A$5:$T$204,7,FALSE),""))</f>
        <v/>
      </c>
      <c r="E462" s="18">
        <f>IF($C462="","",IFERROR(VLOOKUP($C462,'設備台帳'!$A$5:$T$204,2,FALSE),""))</f>
        <v/>
      </c>
      <c r="F462" s="18">
        <f>IF($C462="","",IFERROR(VLOOKUP($C462,'設備台帳'!$A$5:$T$204,3,FALSE),""))</f>
        <v/>
      </c>
      <c r="G462" s="18">
        <f>IF($C462="","",IFERROR(VLOOKUP($C462,'設備台帳'!$A$5:$T$204,5,FALSE),""))</f>
        <v/>
      </c>
      <c r="H462" s="6" t="n"/>
      <c r="I462" s="6" t="n"/>
      <c r="J462" s="6" t="n"/>
      <c r="K462" s="6" t="n"/>
      <c r="L462" s="6" t="n"/>
      <c r="M462" s="6" t="n"/>
      <c r="N462" s="6" t="n"/>
      <c r="O462" s="6" t="n"/>
      <c r="P462" s="6" t="n"/>
      <c r="Q462" s="6" t="n"/>
      <c r="R462" s="6" t="n"/>
      <c r="S462" s="25" t="n"/>
      <c r="T462" s="6" t="n"/>
      <c r="U462" s="6" t="n"/>
      <c r="V462" s="25" t="n"/>
      <c r="W462" s="6" t="n"/>
      <c r="X462" s="6" t="n"/>
      <c r="Y462" s="6" t="n"/>
    </row>
    <row r="463" ht="20" customHeight="1">
      <c r="A463" s="25" t="n"/>
      <c r="B463" s="6" t="n"/>
      <c r="C463" s="6" t="n"/>
      <c r="D463" s="18">
        <f>IF($C463="","",IFERROR(VLOOKUP($C463,'設備台帳'!$A$5:$T$204,7,FALSE),""))</f>
        <v/>
      </c>
      <c r="E463" s="18">
        <f>IF($C463="","",IFERROR(VLOOKUP($C463,'設備台帳'!$A$5:$T$204,2,FALSE),""))</f>
        <v/>
      </c>
      <c r="F463" s="18">
        <f>IF($C463="","",IFERROR(VLOOKUP($C463,'設備台帳'!$A$5:$T$204,3,FALSE),""))</f>
        <v/>
      </c>
      <c r="G463" s="18">
        <f>IF($C463="","",IFERROR(VLOOKUP($C463,'設備台帳'!$A$5:$T$204,5,FALSE),""))</f>
        <v/>
      </c>
      <c r="H463" s="6" t="n"/>
      <c r="I463" s="6" t="n"/>
      <c r="J463" s="6" t="n"/>
      <c r="K463" s="6" t="n"/>
      <c r="L463" s="6" t="n"/>
      <c r="M463" s="6" t="n"/>
      <c r="N463" s="6" t="n"/>
      <c r="O463" s="6" t="n"/>
      <c r="P463" s="6" t="n"/>
      <c r="Q463" s="6" t="n"/>
      <c r="R463" s="6" t="n"/>
      <c r="S463" s="25" t="n"/>
      <c r="T463" s="6" t="n"/>
      <c r="U463" s="6" t="n"/>
      <c r="V463" s="25" t="n"/>
      <c r="W463" s="6" t="n"/>
      <c r="X463" s="6" t="n"/>
      <c r="Y463" s="6" t="n"/>
    </row>
    <row r="464" ht="20" customHeight="1">
      <c r="A464" s="25" t="n"/>
      <c r="B464" s="6" t="n"/>
      <c r="C464" s="6" t="n"/>
      <c r="D464" s="18">
        <f>IF($C464="","",IFERROR(VLOOKUP($C464,'設備台帳'!$A$5:$T$204,7,FALSE),""))</f>
        <v/>
      </c>
      <c r="E464" s="18">
        <f>IF($C464="","",IFERROR(VLOOKUP($C464,'設備台帳'!$A$5:$T$204,2,FALSE),""))</f>
        <v/>
      </c>
      <c r="F464" s="18">
        <f>IF($C464="","",IFERROR(VLOOKUP($C464,'設備台帳'!$A$5:$T$204,3,FALSE),""))</f>
        <v/>
      </c>
      <c r="G464" s="18">
        <f>IF($C464="","",IFERROR(VLOOKUP($C464,'設備台帳'!$A$5:$T$204,5,FALSE),""))</f>
        <v/>
      </c>
      <c r="H464" s="6" t="n"/>
      <c r="I464" s="6" t="n"/>
      <c r="J464" s="6" t="n"/>
      <c r="K464" s="6" t="n"/>
      <c r="L464" s="6" t="n"/>
      <c r="M464" s="6" t="n"/>
      <c r="N464" s="6" t="n"/>
      <c r="O464" s="6" t="n"/>
      <c r="P464" s="6" t="n"/>
      <c r="Q464" s="6" t="n"/>
      <c r="R464" s="6" t="n"/>
      <c r="S464" s="25" t="n"/>
      <c r="T464" s="6" t="n"/>
      <c r="U464" s="6" t="n"/>
      <c r="V464" s="25" t="n"/>
      <c r="W464" s="6" t="n"/>
      <c r="X464" s="6" t="n"/>
      <c r="Y464" s="6" t="n"/>
    </row>
    <row r="465" ht="20" customHeight="1">
      <c r="A465" s="25" t="n"/>
      <c r="B465" s="6" t="n"/>
      <c r="C465" s="6" t="n"/>
      <c r="D465" s="18">
        <f>IF($C465="","",IFERROR(VLOOKUP($C465,'設備台帳'!$A$5:$T$204,7,FALSE),""))</f>
        <v/>
      </c>
      <c r="E465" s="18">
        <f>IF($C465="","",IFERROR(VLOOKUP($C465,'設備台帳'!$A$5:$T$204,2,FALSE),""))</f>
        <v/>
      </c>
      <c r="F465" s="18">
        <f>IF($C465="","",IFERROR(VLOOKUP($C465,'設備台帳'!$A$5:$T$204,3,FALSE),""))</f>
        <v/>
      </c>
      <c r="G465" s="18">
        <f>IF($C465="","",IFERROR(VLOOKUP($C465,'設備台帳'!$A$5:$T$204,5,FALSE),""))</f>
        <v/>
      </c>
      <c r="H465" s="6" t="n"/>
      <c r="I465" s="6" t="n"/>
      <c r="J465" s="6" t="n"/>
      <c r="K465" s="6" t="n"/>
      <c r="L465" s="6" t="n"/>
      <c r="M465" s="6" t="n"/>
      <c r="N465" s="6" t="n"/>
      <c r="O465" s="6" t="n"/>
      <c r="P465" s="6" t="n"/>
      <c r="Q465" s="6" t="n"/>
      <c r="R465" s="6" t="n"/>
      <c r="S465" s="25" t="n"/>
      <c r="T465" s="6" t="n"/>
      <c r="U465" s="6" t="n"/>
      <c r="V465" s="25" t="n"/>
      <c r="W465" s="6" t="n"/>
      <c r="X465" s="6" t="n"/>
      <c r="Y465" s="6" t="n"/>
    </row>
    <row r="466" ht="20" customHeight="1">
      <c r="A466" s="25" t="n"/>
      <c r="B466" s="6" t="n"/>
      <c r="C466" s="6" t="n"/>
      <c r="D466" s="18">
        <f>IF($C466="","",IFERROR(VLOOKUP($C466,'設備台帳'!$A$5:$T$204,7,FALSE),""))</f>
        <v/>
      </c>
      <c r="E466" s="18">
        <f>IF($C466="","",IFERROR(VLOOKUP($C466,'設備台帳'!$A$5:$T$204,2,FALSE),""))</f>
        <v/>
      </c>
      <c r="F466" s="18">
        <f>IF($C466="","",IFERROR(VLOOKUP($C466,'設備台帳'!$A$5:$T$204,3,FALSE),""))</f>
        <v/>
      </c>
      <c r="G466" s="18">
        <f>IF($C466="","",IFERROR(VLOOKUP($C466,'設備台帳'!$A$5:$T$204,5,FALSE),""))</f>
        <v/>
      </c>
      <c r="H466" s="6" t="n"/>
      <c r="I466" s="6" t="n"/>
      <c r="J466" s="6" t="n"/>
      <c r="K466" s="6" t="n"/>
      <c r="L466" s="6" t="n"/>
      <c r="M466" s="6" t="n"/>
      <c r="N466" s="6" t="n"/>
      <c r="O466" s="6" t="n"/>
      <c r="P466" s="6" t="n"/>
      <c r="Q466" s="6" t="n"/>
      <c r="R466" s="6" t="n"/>
      <c r="S466" s="25" t="n"/>
      <c r="T466" s="6" t="n"/>
      <c r="U466" s="6" t="n"/>
      <c r="V466" s="25" t="n"/>
      <c r="W466" s="6" t="n"/>
      <c r="X466" s="6" t="n"/>
      <c r="Y466" s="6" t="n"/>
    </row>
    <row r="467" ht="20" customHeight="1">
      <c r="A467" s="25" t="n"/>
      <c r="B467" s="6" t="n"/>
      <c r="C467" s="6" t="n"/>
      <c r="D467" s="18">
        <f>IF($C467="","",IFERROR(VLOOKUP($C467,'設備台帳'!$A$5:$T$204,7,FALSE),""))</f>
        <v/>
      </c>
      <c r="E467" s="18">
        <f>IF($C467="","",IFERROR(VLOOKUP($C467,'設備台帳'!$A$5:$T$204,2,FALSE),""))</f>
        <v/>
      </c>
      <c r="F467" s="18">
        <f>IF($C467="","",IFERROR(VLOOKUP($C467,'設備台帳'!$A$5:$T$204,3,FALSE),""))</f>
        <v/>
      </c>
      <c r="G467" s="18">
        <f>IF($C467="","",IFERROR(VLOOKUP($C467,'設備台帳'!$A$5:$T$204,5,FALSE),""))</f>
        <v/>
      </c>
      <c r="H467" s="6" t="n"/>
      <c r="I467" s="6" t="n"/>
      <c r="J467" s="6" t="n"/>
      <c r="K467" s="6" t="n"/>
      <c r="L467" s="6" t="n"/>
      <c r="M467" s="6" t="n"/>
      <c r="N467" s="6" t="n"/>
      <c r="O467" s="6" t="n"/>
      <c r="P467" s="6" t="n"/>
      <c r="Q467" s="6" t="n"/>
      <c r="R467" s="6" t="n"/>
      <c r="S467" s="25" t="n"/>
      <c r="T467" s="6" t="n"/>
      <c r="U467" s="6" t="n"/>
      <c r="V467" s="25" t="n"/>
      <c r="W467" s="6" t="n"/>
      <c r="X467" s="6" t="n"/>
      <c r="Y467" s="6" t="n"/>
    </row>
    <row r="468" ht="20" customHeight="1">
      <c r="A468" s="25" t="n"/>
      <c r="B468" s="6" t="n"/>
      <c r="C468" s="6" t="n"/>
      <c r="D468" s="18">
        <f>IF($C468="","",IFERROR(VLOOKUP($C468,'設備台帳'!$A$5:$T$204,7,FALSE),""))</f>
        <v/>
      </c>
      <c r="E468" s="18">
        <f>IF($C468="","",IFERROR(VLOOKUP($C468,'設備台帳'!$A$5:$T$204,2,FALSE),""))</f>
        <v/>
      </c>
      <c r="F468" s="18">
        <f>IF($C468="","",IFERROR(VLOOKUP($C468,'設備台帳'!$A$5:$T$204,3,FALSE),""))</f>
        <v/>
      </c>
      <c r="G468" s="18">
        <f>IF($C468="","",IFERROR(VLOOKUP($C468,'設備台帳'!$A$5:$T$204,5,FALSE),""))</f>
        <v/>
      </c>
      <c r="H468" s="6" t="n"/>
      <c r="I468" s="6" t="n"/>
      <c r="J468" s="6" t="n"/>
      <c r="K468" s="6" t="n"/>
      <c r="L468" s="6" t="n"/>
      <c r="M468" s="6" t="n"/>
      <c r="N468" s="6" t="n"/>
      <c r="O468" s="6" t="n"/>
      <c r="P468" s="6" t="n"/>
      <c r="Q468" s="6" t="n"/>
      <c r="R468" s="6" t="n"/>
      <c r="S468" s="25" t="n"/>
      <c r="T468" s="6" t="n"/>
      <c r="U468" s="6" t="n"/>
      <c r="V468" s="25" t="n"/>
      <c r="W468" s="6" t="n"/>
      <c r="X468" s="6" t="n"/>
      <c r="Y468" s="6" t="n"/>
    </row>
    <row r="469" ht="20" customHeight="1">
      <c r="A469" s="25" t="n"/>
      <c r="B469" s="6" t="n"/>
      <c r="C469" s="6" t="n"/>
      <c r="D469" s="18">
        <f>IF($C469="","",IFERROR(VLOOKUP($C469,'設備台帳'!$A$5:$T$204,7,FALSE),""))</f>
        <v/>
      </c>
      <c r="E469" s="18">
        <f>IF($C469="","",IFERROR(VLOOKUP($C469,'設備台帳'!$A$5:$T$204,2,FALSE),""))</f>
        <v/>
      </c>
      <c r="F469" s="18">
        <f>IF($C469="","",IFERROR(VLOOKUP($C469,'設備台帳'!$A$5:$T$204,3,FALSE),""))</f>
        <v/>
      </c>
      <c r="G469" s="18">
        <f>IF($C469="","",IFERROR(VLOOKUP($C469,'設備台帳'!$A$5:$T$204,5,FALSE),""))</f>
        <v/>
      </c>
      <c r="H469" s="6" t="n"/>
      <c r="I469" s="6" t="n"/>
      <c r="J469" s="6" t="n"/>
      <c r="K469" s="6" t="n"/>
      <c r="L469" s="6" t="n"/>
      <c r="M469" s="6" t="n"/>
      <c r="N469" s="6" t="n"/>
      <c r="O469" s="6" t="n"/>
      <c r="P469" s="6" t="n"/>
      <c r="Q469" s="6" t="n"/>
      <c r="R469" s="6" t="n"/>
      <c r="S469" s="25" t="n"/>
      <c r="T469" s="6" t="n"/>
      <c r="U469" s="6" t="n"/>
      <c r="V469" s="25" t="n"/>
      <c r="W469" s="6" t="n"/>
      <c r="X469" s="6" t="n"/>
      <c r="Y469" s="6" t="n"/>
    </row>
    <row r="470" ht="20" customHeight="1">
      <c r="A470" s="25" t="n"/>
      <c r="B470" s="6" t="n"/>
      <c r="C470" s="6" t="n"/>
      <c r="D470" s="18">
        <f>IF($C470="","",IFERROR(VLOOKUP($C470,'設備台帳'!$A$5:$T$204,7,FALSE),""))</f>
        <v/>
      </c>
      <c r="E470" s="18">
        <f>IF($C470="","",IFERROR(VLOOKUP($C470,'設備台帳'!$A$5:$T$204,2,FALSE),""))</f>
        <v/>
      </c>
      <c r="F470" s="18">
        <f>IF($C470="","",IFERROR(VLOOKUP($C470,'設備台帳'!$A$5:$T$204,3,FALSE),""))</f>
        <v/>
      </c>
      <c r="G470" s="18">
        <f>IF($C470="","",IFERROR(VLOOKUP($C470,'設備台帳'!$A$5:$T$204,5,FALSE),""))</f>
        <v/>
      </c>
      <c r="H470" s="6" t="n"/>
      <c r="I470" s="6" t="n"/>
      <c r="J470" s="6" t="n"/>
      <c r="K470" s="6" t="n"/>
      <c r="L470" s="6" t="n"/>
      <c r="M470" s="6" t="n"/>
      <c r="N470" s="6" t="n"/>
      <c r="O470" s="6" t="n"/>
      <c r="P470" s="6" t="n"/>
      <c r="Q470" s="6" t="n"/>
      <c r="R470" s="6" t="n"/>
      <c r="S470" s="25" t="n"/>
      <c r="T470" s="6" t="n"/>
      <c r="U470" s="6" t="n"/>
      <c r="V470" s="25" t="n"/>
      <c r="W470" s="6" t="n"/>
      <c r="X470" s="6" t="n"/>
      <c r="Y470" s="6" t="n"/>
    </row>
    <row r="471" ht="20" customHeight="1">
      <c r="A471" s="25" t="n"/>
      <c r="B471" s="6" t="n"/>
      <c r="C471" s="6" t="n"/>
      <c r="D471" s="18">
        <f>IF($C471="","",IFERROR(VLOOKUP($C471,'設備台帳'!$A$5:$T$204,7,FALSE),""))</f>
        <v/>
      </c>
      <c r="E471" s="18">
        <f>IF($C471="","",IFERROR(VLOOKUP($C471,'設備台帳'!$A$5:$T$204,2,FALSE),""))</f>
        <v/>
      </c>
      <c r="F471" s="18">
        <f>IF($C471="","",IFERROR(VLOOKUP($C471,'設備台帳'!$A$5:$T$204,3,FALSE),""))</f>
        <v/>
      </c>
      <c r="G471" s="18">
        <f>IF($C471="","",IFERROR(VLOOKUP($C471,'設備台帳'!$A$5:$T$204,5,FALSE),""))</f>
        <v/>
      </c>
      <c r="H471" s="6" t="n"/>
      <c r="I471" s="6" t="n"/>
      <c r="J471" s="6" t="n"/>
      <c r="K471" s="6" t="n"/>
      <c r="L471" s="6" t="n"/>
      <c r="M471" s="6" t="n"/>
      <c r="N471" s="6" t="n"/>
      <c r="O471" s="6" t="n"/>
      <c r="P471" s="6" t="n"/>
      <c r="Q471" s="6" t="n"/>
      <c r="R471" s="6" t="n"/>
      <c r="S471" s="25" t="n"/>
      <c r="T471" s="6" t="n"/>
      <c r="U471" s="6" t="n"/>
      <c r="V471" s="25" t="n"/>
      <c r="W471" s="6" t="n"/>
      <c r="X471" s="6" t="n"/>
      <c r="Y471" s="6" t="n"/>
    </row>
    <row r="472" ht="20" customHeight="1">
      <c r="A472" s="25" t="n"/>
      <c r="B472" s="6" t="n"/>
      <c r="C472" s="6" t="n"/>
      <c r="D472" s="18">
        <f>IF($C472="","",IFERROR(VLOOKUP($C472,'設備台帳'!$A$5:$T$204,7,FALSE),""))</f>
        <v/>
      </c>
      <c r="E472" s="18">
        <f>IF($C472="","",IFERROR(VLOOKUP($C472,'設備台帳'!$A$5:$T$204,2,FALSE),""))</f>
        <v/>
      </c>
      <c r="F472" s="18">
        <f>IF($C472="","",IFERROR(VLOOKUP($C472,'設備台帳'!$A$5:$T$204,3,FALSE),""))</f>
        <v/>
      </c>
      <c r="G472" s="18">
        <f>IF($C472="","",IFERROR(VLOOKUP($C472,'設備台帳'!$A$5:$T$204,5,FALSE),""))</f>
        <v/>
      </c>
      <c r="H472" s="6" t="n"/>
      <c r="I472" s="6" t="n"/>
      <c r="J472" s="6" t="n"/>
      <c r="K472" s="6" t="n"/>
      <c r="L472" s="6" t="n"/>
      <c r="M472" s="6" t="n"/>
      <c r="N472" s="6" t="n"/>
      <c r="O472" s="6" t="n"/>
      <c r="P472" s="6" t="n"/>
      <c r="Q472" s="6" t="n"/>
      <c r="R472" s="6" t="n"/>
      <c r="S472" s="25" t="n"/>
      <c r="T472" s="6" t="n"/>
      <c r="U472" s="6" t="n"/>
      <c r="V472" s="25" t="n"/>
      <c r="W472" s="6" t="n"/>
      <c r="X472" s="6" t="n"/>
      <c r="Y472" s="6" t="n"/>
    </row>
    <row r="473" ht="20" customHeight="1">
      <c r="A473" s="25" t="n"/>
      <c r="B473" s="6" t="n"/>
      <c r="C473" s="6" t="n"/>
      <c r="D473" s="18">
        <f>IF($C473="","",IFERROR(VLOOKUP($C473,'設備台帳'!$A$5:$T$204,7,FALSE),""))</f>
        <v/>
      </c>
      <c r="E473" s="18">
        <f>IF($C473="","",IFERROR(VLOOKUP($C473,'設備台帳'!$A$5:$T$204,2,FALSE),""))</f>
        <v/>
      </c>
      <c r="F473" s="18">
        <f>IF($C473="","",IFERROR(VLOOKUP($C473,'設備台帳'!$A$5:$T$204,3,FALSE),""))</f>
        <v/>
      </c>
      <c r="G473" s="18">
        <f>IF($C473="","",IFERROR(VLOOKUP($C473,'設備台帳'!$A$5:$T$204,5,FALSE),""))</f>
        <v/>
      </c>
      <c r="H473" s="6" t="n"/>
      <c r="I473" s="6" t="n"/>
      <c r="J473" s="6" t="n"/>
      <c r="K473" s="6" t="n"/>
      <c r="L473" s="6" t="n"/>
      <c r="M473" s="6" t="n"/>
      <c r="N473" s="6" t="n"/>
      <c r="O473" s="6" t="n"/>
      <c r="P473" s="6" t="n"/>
      <c r="Q473" s="6" t="n"/>
      <c r="R473" s="6" t="n"/>
      <c r="S473" s="25" t="n"/>
      <c r="T473" s="6" t="n"/>
      <c r="U473" s="6" t="n"/>
      <c r="V473" s="25" t="n"/>
      <c r="W473" s="6" t="n"/>
      <c r="X473" s="6" t="n"/>
      <c r="Y473" s="6" t="n"/>
    </row>
    <row r="474" ht="20" customHeight="1">
      <c r="A474" s="25" t="n"/>
      <c r="B474" s="6" t="n"/>
      <c r="C474" s="6" t="n"/>
      <c r="D474" s="18">
        <f>IF($C474="","",IFERROR(VLOOKUP($C474,'設備台帳'!$A$5:$T$204,7,FALSE),""))</f>
        <v/>
      </c>
      <c r="E474" s="18">
        <f>IF($C474="","",IFERROR(VLOOKUP($C474,'設備台帳'!$A$5:$T$204,2,FALSE),""))</f>
        <v/>
      </c>
      <c r="F474" s="18">
        <f>IF($C474="","",IFERROR(VLOOKUP($C474,'設備台帳'!$A$5:$T$204,3,FALSE),""))</f>
        <v/>
      </c>
      <c r="G474" s="18">
        <f>IF($C474="","",IFERROR(VLOOKUP($C474,'設備台帳'!$A$5:$T$204,5,FALSE),""))</f>
        <v/>
      </c>
      <c r="H474" s="6" t="n"/>
      <c r="I474" s="6" t="n"/>
      <c r="J474" s="6" t="n"/>
      <c r="K474" s="6" t="n"/>
      <c r="L474" s="6" t="n"/>
      <c r="M474" s="6" t="n"/>
      <c r="N474" s="6" t="n"/>
      <c r="O474" s="6" t="n"/>
      <c r="P474" s="6" t="n"/>
      <c r="Q474" s="6" t="n"/>
      <c r="R474" s="6" t="n"/>
      <c r="S474" s="25" t="n"/>
      <c r="T474" s="6" t="n"/>
      <c r="U474" s="6" t="n"/>
      <c r="V474" s="25" t="n"/>
      <c r="W474" s="6" t="n"/>
      <c r="X474" s="6" t="n"/>
      <c r="Y474" s="6" t="n"/>
    </row>
    <row r="475" ht="20" customHeight="1">
      <c r="A475" s="25" t="n"/>
      <c r="B475" s="6" t="n"/>
      <c r="C475" s="6" t="n"/>
      <c r="D475" s="18">
        <f>IF($C475="","",IFERROR(VLOOKUP($C475,'設備台帳'!$A$5:$T$204,7,FALSE),""))</f>
        <v/>
      </c>
      <c r="E475" s="18">
        <f>IF($C475="","",IFERROR(VLOOKUP($C475,'設備台帳'!$A$5:$T$204,2,FALSE),""))</f>
        <v/>
      </c>
      <c r="F475" s="18">
        <f>IF($C475="","",IFERROR(VLOOKUP($C475,'設備台帳'!$A$5:$T$204,3,FALSE),""))</f>
        <v/>
      </c>
      <c r="G475" s="18">
        <f>IF($C475="","",IFERROR(VLOOKUP($C475,'設備台帳'!$A$5:$T$204,5,FALSE),""))</f>
        <v/>
      </c>
      <c r="H475" s="6" t="n"/>
      <c r="I475" s="6" t="n"/>
      <c r="J475" s="6" t="n"/>
      <c r="K475" s="6" t="n"/>
      <c r="L475" s="6" t="n"/>
      <c r="M475" s="6" t="n"/>
      <c r="N475" s="6" t="n"/>
      <c r="O475" s="6" t="n"/>
      <c r="P475" s="6" t="n"/>
      <c r="Q475" s="6" t="n"/>
      <c r="R475" s="6" t="n"/>
      <c r="S475" s="25" t="n"/>
      <c r="T475" s="6" t="n"/>
      <c r="U475" s="6" t="n"/>
      <c r="V475" s="25" t="n"/>
      <c r="W475" s="6" t="n"/>
      <c r="X475" s="6" t="n"/>
      <c r="Y475" s="6" t="n"/>
    </row>
    <row r="476" ht="20" customHeight="1">
      <c r="A476" s="25" t="n"/>
      <c r="B476" s="6" t="n"/>
      <c r="C476" s="6" t="n"/>
      <c r="D476" s="18">
        <f>IF($C476="","",IFERROR(VLOOKUP($C476,'設備台帳'!$A$5:$T$204,7,FALSE),""))</f>
        <v/>
      </c>
      <c r="E476" s="18">
        <f>IF($C476="","",IFERROR(VLOOKUP($C476,'設備台帳'!$A$5:$T$204,2,FALSE),""))</f>
        <v/>
      </c>
      <c r="F476" s="18">
        <f>IF($C476="","",IFERROR(VLOOKUP($C476,'設備台帳'!$A$5:$T$204,3,FALSE),""))</f>
        <v/>
      </c>
      <c r="G476" s="18">
        <f>IF($C476="","",IFERROR(VLOOKUP($C476,'設備台帳'!$A$5:$T$204,5,FALSE),""))</f>
        <v/>
      </c>
      <c r="H476" s="6" t="n"/>
      <c r="I476" s="6" t="n"/>
      <c r="J476" s="6" t="n"/>
      <c r="K476" s="6" t="n"/>
      <c r="L476" s="6" t="n"/>
      <c r="M476" s="6" t="n"/>
      <c r="N476" s="6" t="n"/>
      <c r="O476" s="6" t="n"/>
      <c r="P476" s="6" t="n"/>
      <c r="Q476" s="6" t="n"/>
      <c r="R476" s="6" t="n"/>
      <c r="S476" s="25" t="n"/>
      <c r="T476" s="6" t="n"/>
      <c r="U476" s="6" t="n"/>
      <c r="V476" s="25" t="n"/>
      <c r="W476" s="6" t="n"/>
      <c r="X476" s="6" t="n"/>
      <c r="Y476" s="6" t="n"/>
    </row>
    <row r="477" ht="20" customHeight="1">
      <c r="A477" s="25" t="n"/>
      <c r="B477" s="6" t="n"/>
      <c r="C477" s="6" t="n"/>
      <c r="D477" s="18">
        <f>IF($C477="","",IFERROR(VLOOKUP($C477,'設備台帳'!$A$5:$T$204,7,FALSE),""))</f>
        <v/>
      </c>
      <c r="E477" s="18">
        <f>IF($C477="","",IFERROR(VLOOKUP($C477,'設備台帳'!$A$5:$T$204,2,FALSE),""))</f>
        <v/>
      </c>
      <c r="F477" s="18">
        <f>IF($C477="","",IFERROR(VLOOKUP($C477,'設備台帳'!$A$5:$T$204,3,FALSE),""))</f>
        <v/>
      </c>
      <c r="G477" s="18">
        <f>IF($C477="","",IFERROR(VLOOKUP($C477,'設備台帳'!$A$5:$T$204,5,FALSE),""))</f>
        <v/>
      </c>
      <c r="H477" s="6" t="n"/>
      <c r="I477" s="6" t="n"/>
      <c r="J477" s="6" t="n"/>
      <c r="K477" s="6" t="n"/>
      <c r="L477" s="6" t="n"/>
      <c r="M477" s="6" t="n"/>
      <c r="N477" s="6" t="n"/>
      <c r="O477" s="6" t="n"/>
      <c r="P477" s="6" t="n"/>
      <c r="Q477" s="6" t="n"/>
      <c r="R477" s="6" t="n"/>
      <c r="S477" s="25" t="n"/>
      <c r="T477" s="6" t="n"/>
      <c r="U477" s="6" t="n"/>
      <c r="V477" s="25" t="n"/>
      <c r="W477" s="6" t="n"/>
      <c r="X477" s="6" t="n"/>
      <c r="Y477" s="6" t="n"/>
    </row>
    <row r="478" ht="20" customHeight="1">
      <c r="A478" s="25" t="n"/>
      <c r="B478" s="6" t="n"/>
      <c r="C478" s="6" t="n"/>
      <c r="D478" s="18">
        <f>IF($C478="","",IFERROR(VLOOKUP($C478,'設備台帳'!$A$5:$T$204,7,FALSE),""))</f>
        <v/>
      </c>
      <c r="E478" s="18">
        <f>IF($C478="","",IFERROR(VLOOKUP($C478,'設備台帳'!$A$5:$T$204,2,FALSE),""))</f>
        <v/>
      </c>
      <c r="F478" s="18">
        <f>IF($C478="","",IFERROR(VLOOKUP($C478,'設備台帳'!$A$5:$T$204,3,FALSE),""))</f>
        <v/>
      </c>
      <c r="G478" s="18">
        <f>IF($C478="","",IFERROR(VLOOKUP($C478,'設備台帳'!$A$5:$T$204,5,FALSE),""))</f>
        <v/>
      </c>
      <c r="H478" s="6" t="n"/>
      <c r="I478" s="6" t="n"/>
      <c r="J478" s="6" t="n"/>
      <c r="K478" s="6" t="n"/>
      <c r="L478" s="6" t="n"/>
      <c r="M478" s="6" t="n"/>
      <c r="N478" s="6" t="n"/>
      <c r="O478" s="6" t="n"/>
      <c r="P478" s="6" t="n"/>
      <c r="Q478" s="6" t="n"/>
      <c r="R478" s="6" t="n"/>
      <c r="S478" s="25" t="n"/>
      <c r="T478" s="6" t="n"/>
      <c r="U478" s="6" t="n"/>
      <c r="V478" s="25" t="n"/>
      <c r="W478" s="6" t="n"/>
      <c r="X478" s="6" t="n"/>
      <c r="Y478" s="6" t="n"/>
    </row>
    <row r="479" ht="20" customHeight="1">
      <c r="A479" s="25" t="n"/>
      <c r="B479" s="6" t="n"/>
      <c r="C479" s="6" t="n"/>
      <c r="D479" s="18">
        <f>IF($C479="","",IFERROR(VLOOKUP($C479,'設備台帳'!$A$5:$T$204,7,FALSE),""))</f>
        <v/>
      </c>
      <c r="E479" s="18">
        <f>IF($C479="","",IFERROR(VLOOKUP($C479,'設備台帳'!$A$5:$T$204,2,FALSE),""))</f>
        <v/>
      </c>
      <c r="F479" s="18">
        <f>IF($C479="","",IFERROR(VLOOKUP($C479,'設備台帳'!$A$5:$T$204,3,FALSE),""))</f>
        <v/>
      </c>
      <c r="G479" s="18">
        <f>IF($C479="","",IFERROR(VLOOKUP($C479,'設備台帳'!$A$5:$T$204,5,FALSE),""))</f>
        <v/>
      </c>
      <c r="H479" s="6" t="n"/>
      <c r="I479" s="6" t="n"/>
      <c r="J479" s="6" t="n"/>
      <c r="K479" s="6" t="n"/>
      <c r="L479" s="6" t="n"/>
      <c r="M479" s="6" t="n"/>
      <c r="N479" s="6" t="n"/>
      <c r="O479" s="6" t="n"/>
      <c r="P479" s="6" t="n"/>
      <c r="Q479" s="6" t="n"/>
      <c r="R479" s="6" t="n"/>
      <c r="S479" s="25" t="n"/>
      <c r="T479" s="6" t="n"/>
      <c r="U479" s="6" t="n"/>
      <c r="V479" s="25" t="n"/>
      <c r="W479" s="6" t="n"/>
      <c r="X479" s="6" t="n"/>
      <c r="Y479" s="6" t="n"/>
    </row>
    <row r="480" ht="20" customHeight="1">
      <c r="A480" s="25" t="n"/>
      <c r="B480" s="6" t="n"/>
      <c r="C480" s="6" t="n"/>
      <c r="D480" s="18">
        <f>IF($C480="","",IFERROR(VLOOKUP($C480,'設備台帳'!$A$5:$T$204,7,FALSE),""))</f>
        <v/>
      </c>
      <c r="E480" s="18">
        <f>IF($C480="","",IFERROR(VLOOKUP($C480,'設備台帳'!$A$5:$T$204,2,FALSE),""))</f>
        <v/>
      </c>
      <c r="F480" s="18">
        <f>IF($C480="","",IFERROR(VLOOKUP($C480,'設備台帳'!$A$5:$T$204,3,FALSE),""))</f>
        <v/>
      </c>
      <c r="G480" s="18">
        <f>IF($C480="","",IFERROR(VLOOKUP($C480,'設備台帳'!$A$5:$T$204,5,FALSE),""))</f>
        <v/>
      </c>
      <c r="H480" s="6" t="n"/>
      <c r="I480" s="6" t="n"/>
      <c r="J480" s="6" t="n"/>
      <c r="K480" s="6" t="n"/>
      <c r="L480" s="6" t="n"/>
      <c r="M480" s="6" t="n"/>
      <c r="N480" s="6" t="n"/>
      <c r="O480" s="6" t="n"/>
      <c r="P480" s="6" t="n"/>
      <c r="Q480" s="6" t="n"/>
      <c r="R480" s="6" t="n"/>
      <c r="S480" s="25" t="n"/>
      <c r="T480" s="6" t="n"/>
      <c r="U480" s="6" t="n"/>
      <c r="V480" s="25" t="n"/>
      <c r="W480" s="6" t="n"/>
      <c r="X480" s="6" t="n"/>
      <c r="Y480" s="6" t="n"/>
    </row>
    <row r="481" ht="20" customHeight="1">
      <c r="A481" s="25" t="n"/>
      <c r="B481" s="6" t="n"/>
      <c r="C481" s="6" t="n"/>
      <c r="D481" s="18">
        <f>IF($C481="","",IFERROR(VLOOKUP($C481,'設備台帳'!$A$5:$T$204,7,FALSE),""))</f>
        <v/>
      </c>
      <c r="E481" s="18">
        <f>IF($C481="","",IFERROR(VLOOKUP($C481,'設備台帳'!$A$5:$T$204,2,FALSE),""))</f>
        <v/>
      </c>
      <c r="F481" s="18">
        <f>IF($C481="","",IFERROR(VLOOKUP($C481,'設備台帳'!$A$5:$T$204,3,FALSE),""))</f>
        <v/>
      </c>
      <c r="G481" s="18">
        <f>IF($C481="","",IFERROR(VLOOKUP($C481,'設備台帳'!$A$5:$T$204,5,FALSE),""))</f>
        <v/>
      </c>
      <c r="H481" s="6" t="n"/>
      <c r="I481" s="6" t="n"/>
      <c r="J481" s="6" t="n"/>
      <c r="K481" s="6" t="n"/>
      <c r="L481" s="6" t="n"/>
      <c r="M481" s="6" t="n"/>
      <c r="N481" s="6" t="n"/>
      <c r="O481" s="6" t="n"/>
      <c r="P481" s="6" t="n"/>
      <c r="Q481" s="6" t="n"/>
      <c r="R481" s="6" t="n"/>
      <c r="S481" s="25" t="n"/>
      <c r="T481" s="6" t="n"/>
      <c r="U481" s="6" t="n"/>
      <c r="V481" s="25" t="n"/>
      <c r="W481" s="6" t="n"/>
      <c r="X481" s="6" t="n"/>
      <c r="Y481" s="6" t="n"/>
    </row>
    <row r="482" ht="20" customHeight="1">
      <c r="A482" s="25" t="n"/>
      <c r="B482" s="6" t="n"/>
      <c r="C482" s="6" t="n"/>
      <c r="D482" s="18">
        <f>IF($C482="","",IFERROR(VLOOKUP($C482,'設備台帳'!$A$5:$T$204,7,FALSE),""))</f>
        <v/>
      </c>
      <c r="E482" s="18">
        <f>IF($C482="","",IFERROR(VLOOKUP($C482,'設備台帳'!$A$5:$T$204,2,FALSE),""))</f>
        <v/>
      </c>
      <c r="F482" s="18">
        <f>IF($C482="","",IFERROR(VLOOKUP($C482,'設備台帳'!$A$5:$T$204,3,FALSE),""))</f>
        <v/>
      </c>
      <c r="G482" s="18">
        <f>IF($C482="","",IFERROR(VLOOKUP($C482,'設備台帳'!$A$5:$T$204,5,FALSE),""))</f>
        <v/>
      </c>
      <c r="H482" s="6" t="n"/>
      <c r="I482" s="6" t="n"/>
      <c r="J482" s="6" t="n"/>
      <c r="K482" s="6" t="n"/>
      <c r="L482" s="6" t="n"/>
      <c r="M482" s="6" t="n"/>
      <c r="N482" s="6" t="n"/>
      <c r="O482" s="6" t="n"/>
      <c r="P482" s="6" t="n"/>
      <c r="Q482" s="6" t="n"/>
      <c r="R482" s="6" t="n"/>
      <c r="S482" s="25" t="n"/>
      <c r="T482" s="6" t="n"/>
      <c r="U482" s="6" t="n"/>
      <c r="V482" s="25" t="n"/>
      <c r="W482" s="6" t="n"/>
      <c r="X482" s="6" t="n"/>
      <c r="Y482" s="6" t="n"/>
    </row>
    <row r="483" ht="20" customHeight="1">
      <c r="A483" s="25" t="n"/>
      <c r="B483" s="6" t="n"/>
      <c r="C483" s="6" t="n"/>
      <c r="D483" s="18">
        <f>IF($C483="","",IFERROR(VLOOKUP($C483,'設備台帳'!$A$5:$T$204,7,FALSE),""))</f>
        <v/>
      </c>
      <c r="E483" s="18">
        <f>IF($C483="","",IFERROR(VLOOKUP($C483,'設備台帳'!$A$5:$T$204,2,FALSE),""))</f>
        <v/>
      </c>
      <c r="F483" s="18">
        <f>IF($C483="","",IFERROR(VLOOKUP($C483,'設備台帳'!$A$5:$T$204,3,FALSE),""))</f>
        <v/>
      </c>
      <c r="G483" s="18">
        <f>IF($C483="","",IFERROR(VLOOKUP($C483,'設備台帳'!$A$5:$T$204,5,FALSE),""))</f>
        <v/>
      </c>
      <c r="H483" s="6" t="n"/>
      <c r="I483" s="6" t="n"/>
      <c r="J483" s="6" t="n"/>
      <c r="K483" s="6" t="n"/>
      <c r="L483" s="6" t="n"/>
      <c r="M483" s="6" t="n"/>
      <c r="N483" s="6" t="n"/>
      <c r="O483" s="6" t="n"/>
      <c r="P483" s="6" t="n"/>
      <c r="Q483" s="6" t="n"/>
      <c r="R483" s="6" t="n"/>
      <c r="S483" s="25" t="n"/>
      <c r="T483" s="6" t="n"/>
      <c r="U483" s="6" t="n"/>
      <c r="V483" s="25" t="n"/>
      <c r="W483" s="6" t="n"/>
      <c r="X483" s="6" t="n"/>
      <c r="Y483" s="6" t="n"/>
    </row>
    <row r="484" ht="20" customHeight="1">
      <c r="A484" s="25" t="n"/>
      <c r="B484" s="6" t="n"/>
      <c r="C484" s="6" t="n"/>
      <c r="D484" s="18">
        <f>IF($C484="","",IFERROR(VLOOKUP($C484,'設備台帳'!$A$5:$T$204,7,FALSE),""))</f>
        <v/>
      </c>
      <c r="E484" s="18">
        <f>IF($C484="","",IFERROR(VLOOKUP($C484,'設備台帳'!$A$5:$T$204,2,FALSE),""))</f>
        <v/>
      </c>
      <c r="F484" s="18">
        <f>IF($C484="","",IFERROR(VLOOKUP($C484,'設備台帳'!$A$5:$T$204,3,FALSE),""))</f>
        <v/>
      </c>
      <c r="G484" s="18">
        <f>IF($C484="","",IFERROR(VLOOKUP($C484,'設備台帳'!$A$5:$T$204,5,FALSE),""))</f>
        <v/>
      </c>
      <c r="H484" s="6" t="n"/>
      <c r="I484" s="6" t="n"/>
      <c r="J484" s="6" t="n"/>
      <c r="K484" s="6" t="n"/>
      <c r="L484" s="6" t="n"/>
      <c r="M484" s="6" t="n"/>
      <c r="N484" s="6" t="n"/>
      <c r="O484" s="6" t="n"/>
      <c r="P484" s="6" t="n"/>
      <c r="Q484" s="6" t="n"/>
      <c r="R484" s="6" t="n"/>
      <c r="S484" s="25" t="n"/>
      <c r="T484" s="6" t="n"/>
      <c r="U484" s="6" t="n"/>
      <c r="V484" s="25" t="n"/>
      <c r="W484" s="6" t="n"/>
      <c r="X484" s="6" t="n"/>
      <c r="Y484" s="6" t="n"/>
    </row>
    <row r="485" ht="20" customHeight="1">
      <c r="A485" s="25" t="n"/>
      <c r="B485" s="6" t="n"/>
      <c r="C485" s="6" t="n"/>
      <c r="D485" s="18">
        <f>IF($C485="","",IFERROR(VLOOKUP($C485,'設備台帳'!$A$5:$T$204,7,FALSE),""))</f>
        <v/>
      </c>
      <c r="E485" s="18">
        <f>IF($C485="","",IFERROR(VLOOKUP($C485,'設備台帳'!$A$5:$T$204,2,FALSE),""))</f>
        <v/>
      </c>
      <c r="F485" s="18">
        <f>IF($C485="","",IFERROR(VLOOKUP($C485,'設備台帳'!$A$5:$T$204,3,FALSE),""))</f>
        <v/>
      </c>
      <c r="G485" s="18">
        <f>IF($C485="","",IFERROR(VLOOKUP($C485,'設備台帳'!$A$5:$T$204,5,FALSE),""))</f>
        <v/>
      </c>
      <c r="H485" s="6" t="n"/>
      <c r="I485" s="6" t="n"/>
      <c r="J485" s="6" t="n"/>
      <c r="K485" s="6" t="n"/>
      <c r="L485" s="6" t="n"/>
      <c r="M485" s="6" t="n"/>
      <c r="N485" s="6" t="n"/>
      <c r="O485" s="6" t="n"/>
      <c r="P485" s="6" t="n"/>
      <c r="Q485" s="6" t="n"/>
      <c r="R485" s="6" t="n"/>
      <c r="S485" s="25" t="n"/>
      <c r="T485" s="6" t="n"/>
      <c r="U485" s="6" t="n"/>
      <c r="V485" s="25" t="n"/>
      <c r="W485" s="6" t="n"/>
      <c r="X485" s="6" t="n"/>
      <c r="Y485" s="6" t="n"/>
    </row>
    <row r="486" ht="20" customHeight="1">
      <c r="A486" s="25" t="n"/>
      <c r="B486" s="6" t="n"/>
      <c r="C486" s="6" t="n"/>
      <c r="D486" s="18">
        <f>IF($C486="","",IFERROR(VLOOKUP($C486,'設備台帳'!$A$5:$T$204,7,FALSE),""))</f>
        <v/>
      </c>
      <c r="E486" s="18">
        <f>IF($C486="","",IFERROR(VLOOKUP($C486,'設備台帳'!$A$5:$T$204,2,FALSE),""))</f>
        <v/>
      </c>
      <c r="F486" s="18">
        <f>IF($C486="","",IFERROR(VLOOKUP($C486,'設備台帳'!$A$5:$T$204,3,FALSE),""))</f>
        <v/>
      </c>
      <c r="G486" s="18">
        <f>IF($C486="","",IFERROR(VLOOKUP($C486,'設備台帳'!$A$5:$T$204,5,FALSE),""))</f>
        <v/>
      </c>
      <c r="H486" s="6" t="n"/>
      <c r="I486" s="6" t="n"/>
      <c r="J486" s="6" t="n"/>
      <c r="K486" s="6" t="n"/>
      <c r="L486" s="6" t="n"/>
      <c r="M486" s="6" t="n"/>
      <c r="N486" s="6" t="n"/>
      <c r="O486" s="6" t="n"/>
      <c r="P486" s="6" t="n"/>
      <c r="Q486" s="6" t="n"/>
      <c r="R486" s="6" t="n"/>
      <c r="S486" s="25" t="n"/>
      <c r="T486" s="6" t="n"/>
      <c r="U486" s="6" t="n"/>
      <c r="V486" s="25" t="n"/>
      <c r="W486" s="6" t="n"/>
      <c r="X486" s="6" t="n"/>
      <c r="Y486" s="6" t="n"/>
    </row>
    <row r="487" ht="20" customHeight="1">
      <c r="A487" s="25" t="n"/>
      <c r="B487" s="6" t="n"/>
      <c r="C487" s="6" t="n"/>
      <c r="D487" s="18">
        <f>IF($C487="","",IFERROR(VLOOKUP($C487,'設備台帳'!$A$5:$T$204,7,FALSE),""))</f>
        <v/>
      </c>
      <c r="E487" s="18">
        <f>IF($C487="","",IFERROR(VLOOKUP($C487,'設備台帳'!$A$5:$T$204,2,FALSE),""))</f>
        <v/>
      </c>
      <c r="F487" s="18">
        <f>IF($C487="","",IFERROR(VLOOKUP($C487,'設備台帳'!$A$5:$T$204,3,FALSE),""))</f>
        <v/>
      </c>
      <c r="G487" s="18">
        <f>IF($C487="","",IFERROR(VLOOKUP($C487,'設備台帳'!$A$5:$T$204,5,FALSE),""))</f>
        <v/>
      </c>
      <c r="H487" s="6" t="n"/>
      <c r="I487" s="6" t="n"/>
      <c r="J487" s="6" t="n"/>
      <c r="K487" s="6" t="n"/>
      <c r="L487" s="6" t="n"/>
      <c r="M487" s="6" t="n"/>
      <c r="N487" s="6" t="n"/>
      <c r="O487" s="6" t="n"/>
      <c r="P487" s="6" t="n"/>
      <c r="Q487" s="6" t="n"/>
      <c r="R487" s="6" t="n"/>
      <c r="S487" s="25" t="n"/>
      <c r="T487" s="6" t="n"/>
      <c r="U487" s="6" t="n"/>
      <c r="V487" s="25" t="n"/>
      <c r="W487" s="6" t="n"/>
      <c r="X487" s="6" t="n"/>
      <c r="Y487" s="6" t="n"/>
    </row>
    <row r="488" ht="20" customHeight="1">
      <c r="A488" s="25" t="n"/>
      <c r="B488" s="6" t="n"/>
      <c r="C488" s="6" t="n"/>
      <c r="D488" s="18">
        <f>IF($C488="","",IFERROR(VLOOKUP($C488,'設備台帳'!$A$5:$T$204,7,FALSE),""))</f>
        <v/>
      </c>
      <c r="E488" s="18">
        <f>IF($C488="","",IFERROR(VLOOKUP($C488,'設備台帳'!$A$5:$T$204,2,FALSE),""))</f>
        <v/>
      </c>
      <c r="F488" s="18">
        <f>IF($C488="","",IFERROR(VLOOKUP($C488,'設備台帳'!$A$5:$T$204,3,FALSE),""))</f>
        <v/>
      </c>
      <c r="G488" s="18">
        <f>IF($C488="","",IFERROR(VLOOKUP($C488,'設備台帳'!$A$5:$T$204,5,FALSE),""))</f>
        <v/>
      </c>
      <c r="H488" s="6" t="n"/>
      <c r="I488" s="6" t="n"/>
      <c r="J488" s="6" t="n"/>
      <c r="K488" s="6" t="n"/>
      <c r="L488" s="6" t="n"/>
      <c r="M488" s="6" t="n"/>
      <c r="N488" s="6" t="n"/>
      <c r="O488" s="6" t="n"/>
      <c r="P488" s="6" t="n"/>
      <c r="Q488" s="6" t="n"/>
      <c r="R488" s="6" t="n"/>
      <c r="S488" s="25" t="n"/>
      <c r="T488" s="6" t="n"/>
      <c r="U488" s="6" t="n"/>
      <c r="V488" s="25" t="n"/>
      <c r="W488" s="6" t="n"/>
      <c r="X488" s="6" t="n"/>
      <c r="Y488" s="6" t="n"/>
    </row>
    <row r="489" ht="20" customHeight="1">
      <c r="A489" s="25" t="n"/>
      <c r="B489" s="6" t="n"/>
      <c r="C489" s="6" t="n"/>
      <c r="D489" s="18">
        <f>IF($C489="","",IFERROR(VLOOKUP($C489,'設備台帳'!$A$5:$T$204,7,FALSE),""))</f>
        <v/>
      </c>
      <c r="E489" s="18">
        <f>IF($C489="","",IFERROR(VLOOKUP($C489,'設備台帳'!$A$5:$T$204,2,FALSE),""))</f>
        <v/>
      </c>
      <c r="F489" s="18">
        <f>IF($C489="","",IFERROR(VLOOKUP($C489,'設備台帳'!$A$5:$T$204,3,FALSE),""))</f>
        <v/>
      </c>
      <c r="G489" s="18">
        <f>IF($C489="","",IFERROR(VLOOKUP($C489,'設備台帳'!$A$5:$T$204,5,FALSE),""))</f>
        <v/>
      </c>
      <c r="H489" s="6" t="n"/>
      <c r="I489" s="6" t="n"/>
      <c r="J489" s="6" t="n"/>
      <c r="K489" s="6" t="n"/>
      <c r="L489" s="6" t="n"/>
      <c r="M489" s="6" t="n"/>
      <c r="N489" s="6" t="n"/>
      <c r="O489" s="6" t="n"/>
      <c r="P489" s="6" t="n"/>
      <c r="Q489" s="6" t="n"/>
      <c r="R489" s="6" t="n"/>
      <c r="S489" s="25" t="n"/>
      <c r="T489" s="6" t="n"/>
      <c r="U489" s="6" t="n"/>
      <c r="V489" s="25" t="n"/>
      <c r="W489" s="6" t="n"/>
      <c r="X489" s="6" t="n"/>
      <c r="Y489" s="6" t="n"/>
    </row>
    <row r="490" ht="20" customHeight="1">
      <c r="A490" s="25" t="n"/>
      <c r="B490" s="6" t="n"/>
      <c r="C490" s="6" t="n"/>
      <c r="D490" s="18">
        <f>IF($C490="","",IFERROR(VLOOKUP($C490,'設備台帳'!$A$5:$T$204,7,FALSE),""))</f>
        <v/>
      </c>
      <c r="E490" s="18">
        <f>IF($C490="","",IFERROR(VLOOKUP($C490,'設備台帳'!$A$5:$T$204,2,FALSE),""))</f>
        <v/>
      </c>
      <c r="F490" s="18">
        <f>IF($C490="","",IFERROR(VLOOKUP($C490,'設備台帳'!$A$5:$T$204,3,FALSE),""))</f>
        <v/>
      </c>
      <c r="G490" s="18">
        <f>IF($C490="","",IFERROR(VLOOKUP($C490,'設備台帳'!$A$5:$T$204,5,FALSE),""))</f>
        <v/>
      </c>
      <c r="H490" s="6" t="n"/>
      <c r="I490" s="6" t="n"/>
      <c r="J490" s="6" t="n"/>
      <c r="K490" s="6" t="n"/>
      <c r="L490" s="6" t="n"/>
      <c r="M490" s="6" t="n"/>
      <c r="N490" s="6" t="n"/>
      <c r="O490" s="6" t="n"/>
      <c r="P490" s="6" t="n"/>
      <c r="Q490" s="6" t="n"/>
      <c r="R490" s="6" t="n"/>
      <c r="S490" s="25" t="n"/>
      <c r="T490" s="6" t="n"/>
      <c r="U490" s="6" t="n"/>
      <c r="V490" s="25" t="n"/>
      <c r="W490" s="6" t="n"/>
      <c r="X490" s="6" t="n"/>
      <c r="Y490" s="6" t="n"/>
    </row>
    <row r="491" ht="20" customHeight="1">
      <c r="A491" s="25" t="n"/>
      <c r="B491" s="6" t="n"/>
      <c r="C491" s="6" t="n"/>
      <c r="D491" s="18">
        <f>IF($C491="","",IFERROR(VLOOKUP($C491,'設備台帳'!$A$5:$T$204,7,FALSE),""))</f>
        <v/>
      </c>
      <c r="E491" s="18">
        <f>IF($C491="","",IFERROR(VLOOKUP($C491,'設備台帳'!$A$5:$T$204,2,FALSE),""))</f>
        <v/>
      </c>
      <c r="F491" s="18">
        <f>IF($C491="","",IFERROR(VLOOKUP($C491,'設備台帳'!$A$5:$T$204,3,FALSE),""))</f>
        <v/>
      </c>
      <c r="G491" s="18">
        <f>IF($C491="","",IFERROR(VLOOKUP($C491,'設備台帳'!$A$5:$T$204,5,FALSE),""))</f>
        <v/>
      </c>
      <c r="H491" s="6" t="n"/>
      <c r="I491" s="6" t="n"/>
      <c r="J491" s="6" t="n"/>
      <c r="K491" s="6" t="n"/>
      <c r="L491" s="6" t="n"/>
      <c r="M491" s="6" t="n"/>
      <c r="N491" s="6" t="n"/>
      <c r="O491" s="6" t="n"/>
      <c r="P491" s="6" t="n"/>
      <c r="Q491" s="6" t="n"/>
      <c r="R491" s="6" t="n"/>
      <c r="S491" s="25" t="n"/>
      <c r="T491" s="6" t="n"/>
      <c r="U491" s="6" t="n"/>
      <c r="V491" s="25" t="n"/>
      <c r="W491" s="6" t="n"/>
      <c r="X491" s="6" t="n"/>
      <c r="Y491" s="6" t="n"/>
    </row>
    <row r="492" ht="20" customHeight="1">
      <c r="A492" s="25" t="n"/>
      <c r="B492" s="6" t="n"/>
      <c r="C492" s="6" t="n"/>
      <c r="D492" s="18">
        <f>IF($C492="","",IFERROR(VLOOKUP($C492,'設備台帳'!$A$5:$T$204,7,FALSE),""))</f>
        <v/>
      </c>
      <c r="E492" s="18">
        <f>IF($C492="","",IFERROR(VLOOKUP($C492,'設備台帳'!$A$5:$T$204,2,FALSE),""))</f>
        <v/>
      </c>
      <c r="F492" s="18">
        <f>IF($C492="","",IFERROR(VLOOKUP($C492,'設備台帳'!$A$5:$T$204,3,FALSE),""))</f>
        <v/>
      </c>
      <c r="G492" s="18">
        <f>IF($C492="","",IFERROR(VLOOKUP($C492,'設備台帳'!$A$5:$T$204,5,FALSE),""))</f>
        <v/>
      </c>
      <c r="H492" s="6" t="n"/>
      <c r="I492" s="6" t="n"/>
      <c r="J492" s="6" t="n"/>
      <c r="K492" s="6" t="n"/>
      <c r="L492" s="6" t="n"/>
      <c r="M492" s="6" t="n"/>
      <c r="N492" s="6" t="n"/>
      <c r="O492" s="6" t="n"/>
      <c r="P492" s="6" t="n"/>
      <c r="Q492" s="6" t="n"/>
      <c r="R492" s="6" t="n"/>
      <c r="S492" s="25" t="n"/>
      <c r="T492" s="6" t="n"/>
      <c r="U492" s="6" t="n"/>
      <c r="V492" s="25" t="n"/>
      <c r="W492" s="6" t="n"/>
      <c r="X492" s="6" t="n"/>
      <c r="Y492" s="6" t="n"/>
    </row>
    <row r="493" ht="20" customHeight="1">
      <c r="A493" s="25" t="n"/>
      <c r="B493" s="6" t="n"/>
      <c r="C493" s="6" t="n"/>
      <c r="D493" s="18">
        <f>IF($C493="","",IFERROR(VLOOKUP($C493,'設備台帳'!$A$5:$T$204,7,FALSE),""))</f>
        <v/>
      </c>
      <c r="E493" s="18">
        <f>IF($C493="","",IFERROR(VLOOKUP($C493,'設備台帳'!$A$5:$T$204,2,FALSE),""))</f>
        <v/>
      </c>
      <c r="F493" s="18">
        <f>IF($C493="","",IFERROR(VLOOKUP($C493,'設備台帳'!$A$5:$T$204,3,FALSE),""))</f>
        <v/>
      </c>
      <c r="G493" s="18">
        <f>IF($C493="","",IFERROR(VLOOKUP($C493,'設備台帳'!$A$5:$T$204,5,FALSE),""))</f>
        <v/>
      </c>
      <c r="H493" s="6" t="n"/>
      <c r="I493" s="6" t="n"/>
      <c r="J493" s="6" t="n"/>
      <c r="K493" s="6" t="n"/>
      <c r="L493" s="6" t="n"/>
      <c r="M493" s="6" t="n"/>
      <c r="N493" s="6" t="n"/>
      <c r="O493" s="6" t="n"/>
      <c r="P493" s="6" t="n"/>
      <c r="Q493" s="6" t="n"/>
      <c r="R493" s="6" t="n"/>
      <c r="S493" s="25" t="n"/>
      <c r="T493" s="6" t="n"/>
      <c r="U493" s="6" t="n"/>
      <c r="V493" s="25" t="n"/>
      <c r="W493" s="6" t="n"/>
      <c r="X493" s="6" t="n"/>
      <c r="Y493" s="6" t="n"/>
    </row>
    <row r="494" ht="20" customHeight="1">
      <c r="A494" s="25" t="n"/>
      <c r="B494" s="6" t="n"/>
      <c r="C494" s="6" t="n"/>
      <c r="D494" s="18">
        <f>IF($C494="","",IFERROR(VLOOKUP($C494,'設備台帳'!$A$5:$T$204,7,FALSE),""))</f>
        <v/>
      </c>
      <c r="E494" s="18">
        <f>IF($C494="","",IFERROR(VLOOKUP($C494,'設備台帳'!$A$5:$T$204,2,FALSE),""))</f>
        <v/>
      </c>
      <c r="F494" s="18">
        <f>IF($C494="","",IFERROR(VLOOKUP($C494,'設備台帳'!$A$5:$T$204,3,FALSE),""))</f>
        <v/>
      </c>
      <c r="G494" s="18">
        <f>IF($C494="","",IFERROR(VLOOKUP($C494,'設備台帳'!$A$5:$T$204,5,FALSE),""))</f>
        <v/>
      </c>
      <c r="H494" s="6" t="n"/>
      <c r="I494" s="6" t="n"/>
      <c r="J494" s="6" t="n"/>
      <c r="K494" s="6" t="n"/>
      <c r="L494" s="6" t="n"/>
      <c r="M494" s="6" t="n"/>
      <c r="N494" s="6" t="n"/>
      <c r="O494" s="6" t="n"/>
      <c r="P494" s="6" t="n"/>
      <c r="Q494" s="6" t="n"/>
      <c r="R494" s="6" t="n"/>
      <c r="S494" s="25" t="n"/>
      <c r="T494" s="6" t="n"/>
      <c r="U494" s="6" t="n"/>
      <c r="V494" s="25" t="n"/>
      <c r="W494" s="6" t="n"/>
      <c r="X494" s="6" t="n"/>
      <c r="Y494" s="6" t="n"/>
    </row>
    <row r="495" ht="20" customHeight="1">
      <c r="A495" s="25" t="n"/>
      <c r="B495" s="6" t="n"/>
      <c r="C495" s="6" t="n"/>
      <c r="D495" s="18">
        <f>IF($C495="","",IFERROR(VLOOKUP($C495,'設備台帳'!$A$5:$T$204,7,FALSE),""))</f>
        <v/>
      </c>
      <c r="E495" s="18">
        <f>IF($C495="","",IFERROR(VLOOKUP($C495,'設備台帳'!$A$5:$T$204,2,FALSE),""))</f>
        <v/>
      </c>
      <c r="F495" s="18">
        <f>IF($C495="","",IFERROR(VLOOKUP($C495,'設備台帳'!$A$5:$T$204,3,FALSE),""))</f>
        <v/>
      </c>
      <c r="G495" s="18">
        <f>IF($C495="","",IFERROR(VLOOKUP($C495,'設備台帳'!$A$5:$T$204,5,FALSE),""))</f>
        <v/>
      </c>
      <c r="H495" s="6" t="n"/>
      <c r="I495" s="6" t="n"/>
      <c r="J495" s="6" t="n"/>
      <c r="K495" s="6" t="n"/>
      <c r="L495" s="6" t="n"/>
      <c r="M495" s="6" t="n"/>
      <c r="N495" s="6" t="n"/>
      <c r="O495" s="6" t="n"/>
      <c r="P495" s="6" t="n"/>
      <c r="Q495" s="6" t="n"/>
      <c r="R495" s="6" t="n"/>
      <c r="S495" s="25" t="n"/>
      <c r="T495" s="6" t="n"/>
      <c r="U495" s="6" t="n"/>
      <c r="V495" s="25" t="n"/>
      <c r="W495" s="6" t="n"/>
      <c r="X495" s="6" t="n"/>
      <c r="Y495" s="6" t="n"/>
    </row>
    <row r="496" ht="20" customHeight="1">
      <c r="A496" s="25" t="n"/>
      <c r="B496" s="6" t="n"/>
      <c r="C496" s="6" t="n"/>
      <c r="D496" s="18">
        <f>IF($C496="","",IFERROR(VLOOKUP($C496,'設備台帳'!$A$5:$T$204,7,FALSE),""))</f>
        <v/>
      </c>
      <c r="E496" s="18">
        <f>IF($C496="","",IFERROR(VLOOKUP($C496,'設備台帳'!$A$5:$T$204,2,FALSE),""))</f>
        <v/>
      </c>
      <c r="F496" s="18">
        <f>IF($C496="","",IFERROR(VLOOKUP($C496,'設備台帳'!$A$5:$T$204,3,FALSE),""))</f>
        <v/>
      </c>
      <c r="G496" s="18">
        <f>IF($C496="","",IFERROR(VLOOKUP($C496,'設備台帳'!$A$5:$T$204,5,FALSE),""))</f>
        <v/>
      </c>
      <c r="H496" s="6" t="n"/>
      <c r="I496" s="6" t="n"/>
      <c r="J496" s="6" t="n"/>
      <c r="K496" s="6" t="n"/>
      <c r="L496" s="6" t="n"/>
      <c r="M496" s="6" t="n"/>
      <c r="N496" s="6" t="n"/>
      <c r="O496" s="6" t="n"/>
      <c r="P496" s="6" t="n"/>
      <c r="Q496" s="6" t="n"/>
      <c r="R496" s="6" t="n"/>
      <c r="S496" s="25" t="n"/>
      <c r="T496" s="6" t="n"/>
      <c r="U496" s="6" t="n"/>
      <c r="V496" s="25" t="n"/>
      <c r="W496" s="6" t="n"/>
      <c r="X496" s="6" t="n"/>
      <c r="Y496" s="6" t="n"/>
    </row>
    <row r="497" ht="20" customHeight="1">
      <c r="A497" s="25" t="n"/>
      <c r="B497" s="6" t="n"/>
      <c r="C497" s="6" t="n"/>
      <c r="D497" s="18">
        <f>IF($C497="","",IFERROR(VLOOKUP($C497,'設備台帳'!$A$5:$T$204,7,FALSE),""))</f>
        <v/>
      </c>
      <c r="E497" s="18">
        <f>IF($C497="","",IFERROR(VLOOKUP($C497,'設備台帳'!$A$5:$T$204,2,FALSE),""))</f>
        <v/>
      </c>
      <c r="F497" s="18">
        <f>IF($C497="","",IFERROR(VLOOKUP($C497,'設備台帳'!$A$5:$T$204,3,FALSE),""))</f>
        <v/>
      </c>
      <c r="G497" s="18">
        <f>IF($C497="","",IFERROR(VLOOKUP($C497,'設備台帳'!$A$5:$T$204,5,FALSE),""))</f>
        <v/>
      </c>
      <c r="H497" s="6" t="n"/>
      <c r="I497" s="6" t="n"/>
      <c r="J497" s="6" t="n"/>
      <c r="K497" s="6" t="n"/>
      <c r="L497" s="6" t="n"/>
      <c r="M497" s="6" t="n"/>
      <c r="N497" s="6" t="n"/>
      <c r="O497" s="6" t="n"/>
      <c r="P497" s="6" t="n"/>
      <c r="Q497" s="6" t="n"/>
      <c r="R497" s="6" t="n"/>
      <c r="S497" s="25" t="n"/>
      <c r="T497" s="6" t="n"/>
      <c r="U497" s="6" t="n"/>
      <c r="V497" s="25" t="n"/>
      <c r="W497" s="6" t="n"/>
      <c r="X497" s="6" t="n"/>
      <c r="Y497" s="6" t="n"/>
    </row>
    <row r="498" ht="20" customHeight="1">
      <c r="A498" s="25" t="n"/>
      <c r="B498" s="6" t="n"/>
      <c r="C498" s="6" t="n"/>
      <c r="D498" s="18">
        <f>IF($C498="","",IFERROR(VLOOKUP($C498,'設備台帳'!$A$5:$T$204,7,FALSE),""))</f>
        <v/>
      </c>
      <c r="E498" s="18">
        <f>IF($C498="","",IFERROR(VLOOKUP($C498,'設備台帳'!$A$5:$T$204,2,FALSE),""))</f>
        <v/>
      </c>
      <c r="F498" s="18">
        <f>IF($C498="","",IFERROR(VLOOKUP($C498,'設備台帳'!$A$5:$T$204,3,FALSE),""))</f>
        <v/>
      </c>
      <c r="G498" s="18">
        <f>IF($C498="","",IFERROR(VLOOKUP($C498,'設備台帳'!$A$5:$T$204,5,FALSE),""))</f>
        <v/>
      </c>
      <c r="H498" s="6" t="n"/>
      <c r="I498" s="6" t="n"/>
      <c r="J498" s="6" t="n"/>
      <c r="K498" s="6" t="n"/>
      <c r="L498" s="6" t="n"/>
      <c r="M498" s="6" t="n"/>
      <c r="N498" s="6" t="n"/>
      <c r="O498" s="6" t="n"/>
      <c r="P498" s="6" t="n"/>
      <c r="Q498" s="6" t="n"/>
      <c r="R498" s="6" t="n"/>
      <c r="S498" s="25" t="n"/>
      <c r="T498" s="6" t="n"/>
      <c r="U498" s="6" t="n"/>
      <c r="V498" s="25" t="n"/>
      <c r="W498" s="6" t="n"/>
      <c r="X498" s="6" t="n"/>
      <c r="Y498" s="6" t="n"/>
    </row>
    <row r="499" ht="20" customHeight="1">
      <c r="A499" s="25" t="n"/>
      <c r="B499" s="6" t="n"/>
      <c r="C499" s="6" t="n"/>
      <c r="D499" s="18">
        <f>IF($C499="","",IFERROR(VLOOKUP($C499,'設備台帳'!$A$5:$T$204,7,FALSE),""))</f>
        <v/>
      </c>
      <c r="E499" s="18">
        <f>IF($C499="","",IFERROR(VLOOKUP($C499,'設備台帳'!$A$5:$T$204,2,FALSE),""))</f>
        <v/>
      </c>
      <c r="F499" s="18">
        <f>IF($C499="","",IFERROR(VLOOKUP($C499,'設備台帳'!$A$5:$T$204,3,FALSE),""))</f>
        <v/>
      </c>
      <c r="G499" s="18">
        <f>IF($C499="","",IFERROR(VLOOKUP($C499,'設備台帳'!$A$5:$T$204,5,FALSE),""))</f>
        <v/>
      </c>
      <c r="H499" s="6" t="n"/>
      <c r="I499" s="6" t="n"/>
      <c r="J499" s="6" t="n"/>
      <c r="K499" s="6" t="n"/>
      <c r="L499" s="6" t="n"/>
      <c r="M499" s="6" t="n"/>
      <c r="N499" s="6" t="n"/>
      <c r="O499" s="6" t="n"/>
      <c r="P499" s="6" t="n"/>
      <c r="Q499" s="6" t="n"/>
      <c r="R499" s="6" t="n"/>
      <c r="S499" s="25" t="n"/>
      <c r="T499" s="6" t="n"/>
      <c r="U499" s="6" t="n"/>
      <c r="V499" s="25" t="n"/>
      <c r="W499" s="6" t="n"/>
      <c r="X499" s="6" t="n"/>
      <c r="Y499" s="6" t="n"/>
    </row>
    <row r="500" ht="20" customHeight="1">
      <c r="A500" s="25" t="n"/>
      <c r="B500" s="6" t="n"/>
      <c r="C500" s="6" t="n"/>
      <c r="D500" s="18">
        <f>IF($C500="","",IFERROR(VLOOKUP($C500,'設備台帳'!$A$5:$T$204,7,FALSE),""))</f>
        <v/>
      </c>
      <c r="E500" s="18">
        <f>IF($C500="","",IFERROR(VLOOKUP($C500,'設備台帳'!$A$5:$T$204,2,FALSE),""))</f>
        <v/>
      </c>
      <c r="F500" s="18">
        <f>IF($C500="","",IFERROR(VLOOKUP($C500,'設備台帳'!$A$5:$T$204,3,FALSE),""))</f>
        <v/>
      </c>
      <c r="G500" s="18">
        <f>IF($C500="","",IFERROR(VLOOKUP($C500,'設備台帳'!$A$5:$T$204,5,FALSE),""))</f>
        <v/>
      </c>
      <c r="H500" s="6" t="n"/>
      <c r="I500" s="6" t="n"/>
      <c r="J500" s="6" t="n"/>
      <c r="K500" s="6" t="n"/>
      <c r="L500" s="6" t="n"/>
      <c r="M500" s="6" t="n"/>
      <c r="N500" s="6" t="n"/>
      <c r="O500" s="6" t="n"/>
      <c r="P500" s="6" t="n"/>
      <c r="Q500" s="6" t="n"/>
      <c r="R500" s="6" t="n"/>
      <c r="S500" s="25" t="n"/>
      <c r="T500" s="6" t="n"/>
      <c r="U500" s="6" t="n"/>
      <c r="V500" s="25" t="n"/>
      <c r="W500" s="6" t="n"/>
      <c r="X500" s="6" t="n"/>
      <c r="Y500" s="6" t="n"/>
    </row>
    <row r="501" ht="20" customHeight="1">
      <c r="A501" s="25" t="n"/>
      <c r="B501" s="6" t="n"/>
      <c r="C501" s="6" t="n"/>
      <c r="D501" s="18">
        <f>IF($C501="","",IFERROR(VLOOKUP($C501,'設備台帳'!$A$5:$T$204,7,FALSE),""))</f>
        <v/>
      </c>
      <c r="E501" s="18">
        <f>IF($C501="","",IFERROR(VLOOKUP($C501,'設備台帳'!$A$5:$T$204,2,FALSE),""))</f>
        <v/>
      </c>
      <c r="F501" s="18">
        <f>IF($C501="","",IFERROR(VLOOKUP($C501,'設備台帳'!$A$5:$T$204,3,FALSE),""))</f>
        <v/>
      </c>
      <c r="G501" s="18">
        <f>IF($C501="","",IFERROR(VLOOKUP($C501,'設備台帳'!$A$5:$T$204,5,FALSE),""))</f>
        <v/>
      </c>
      <c r="H501" s="6" t="n"/>
      <c r="I501" s="6" t="n"/>
      <c r="J501" s="6" t="n"/>
      <c r="K501" s="6" t="n"/>
      <c r="L501" s="6" t="n"/>
      <c r="M501" s="6" t="n"/>
      <c r="N501" s="6" t="n"/>
      <c r="O501" s="6" t="n"/>
      <c r="P501" s="6" t="n"/>
      <c r="Q501" s="6" t="n"/>
      <c r="R501" s="6" t="n"/>
      <c r="S501" s="25" t="n"/>
      <c r="T501" s="6" t="n"/>
      <c r="U501" s="6" t="n"/>
      <c r="V501" s="25" t="n"/>
      <c r="W501" s="6" t="n"/>
      <c r="X501" s="6" t="n"/>
      <c r="Y501" s="6" t="n"/>
    </row>
    <row r="502" ht="20" customHeight="1">
      <c r="A502" s="25" t="n"/>
      <c r="B502" s="6" t="n"/>
      <c r="C502" s="6" t="n"/>
      <c r="D502" s="18">
        <f>IF($C502="","",IFERROR(VLOOKUP($C502,'設備台帳'!$A$5:$T$204,7,FALSE),""))</f>
        <v/>
      </c>
      <c r="E502" s="18">
        <f>IF($C502="","",IFERROR(VLOOKUP($C502,'設備台帳'!$A$5:$T$204,2,FALSE),""))</f>
        <v/>
      </c>
      <c r="F502" s="18">
        <f>IF($C502="","",IFERROR(VLOOKUP($C502,'設備台帳'!$A$5:$T$204,3,FALSE),""))</f>
        <v/>
      </c>
      <c r="G502" s="18">
        <f>IF($C502="","",IFERROR(VLOOKUP($C502,'設備台帳'!$A$5:$T$204,5,FALSE),""))</f>
        <v/>
      </c>
      <c r="H502" s="6" t="n"/>
      <c r="I502" s="6" t="n"/>
      <c r="J502" s="6" t="n"/>
      <c r="K502" s="6" t="n"/>
      <c r="L502" s="6" t="n"/>
      <c r="M502" s="6" t="n"/>
      <c r="N502" s="6" t="n"/>
      <c r="O502" s="6" t="n"/>
      <c r="P502" s="6" t="n"/>
      <c r="Q502" s="6" t="n"/>
      <c r="R502" s="6" t="n"/>
      <c r="S502" s="25" t="n"/>
      <c r="T502" s="6" t="n"/>
      <c r="U502" s="6" t="n"/>
      <c r="V502" s="25" t="n"/>
      <c r="W502" s="6" t="n"/>
      <c r="X502" s="6" t="n"/>
      <c r="Y502" s="6" t="n"/>
    </row>
    <row r="503" ht="20" customHeight="1">
      <c r="A503" s="25" t="n"/>
      <c r="B503" s="6" t="n"/>
      <c r="C503" s="6" t="n"/>
      <c r="D503" s="18">
        <f>IF($C503="","",IFERROR(VLOOKUP($C503,'設備台帳'!$A$5:$T$204,7,FALSE),""))</f>
        <v/>
      </c>
      <c r="E503" s="18">
        <f>IF($C503="","",IFERROR(VLOOKUP($C503,'設備台帳'!$A$5:$T$204,2,FALSE),""))</f>
        <v/>
      </c>
      <c r="F503" s="18">
        <f>IF($C503="","",IFERROR(VLOOKUP($C503,'設備台帳'!$A$5:$T$204,3,FALSE),""))</f>
        <v/>
      </c>
      <c r="G503" s="18">
        <f>IF($C503="","",IFERROR(VLOOKUP($C503,'設備台帳'!$A$5:$T$204,5,FALSE),""))</f>
        <v/>
      </c>
      <c r="H503" s="6" t="n"/>
      <c r="I503" s="6" t="n"/>
      <c r="J503" s="6" t="n"/>
      <c r="K503" s="6" t="n"/>
      <c r="L503" s="6" t="n"/>
      <c r="M503" s="6" t="n"/>
      <c r="N503" s="6" t="n"/>
      <c r="O503" s="6" t="n"/>
      <c r="P503" s="6" t="n"/>
      <c r="Q503" s="6" t="n"/>
      <c r="R503" s="6" t="n"/>
      <c r="S503" s="25" t="n"/>
      <c r="T503" s="6" t="n"/>
      <c r="U503" s="6" t="n"/>
      <c r="V503" s="25" t="n"/>
      <c r="W503" s="6" t="n"/>
      <c r="X503" s="6" t="n"/>
      <c r="Y503" s="6" t="n"/>
    </row>
    <row r="504" ht="20" customHeight="1">
      <c r="A504" s="25" t="n"/>
      <c r="B504" s="6" t="n"/>
      <c r="C504" s="6" t="n"/>
      <c r="D504" s="18">
        <f>IF($C504="","",IFERROR(VLOOKUP($C504,'設備台帳'!$A$5:$T$204,7,FALSE),""))</f>
        <v/>
      </c>
      <c r="E504" s="18">
        <f>IF($C504="","",IFERROR(VLOOKUP($C504,'設備台帳'!$A$5:$T$204,2,FALSE),""))</f>
        <v/>
      </c>
      <c r="F504" s="18">
        <f>IF($C504="","",IFERROR(VLOOKUP($C504,'設備台帳'!$A$5:$T$204,3,FALSE),""))</f>
        <v/>
      </c>
      <c r="G504" s="18">
        <f>IF($C504="","",IFERROR(VLOOKUP($C504,'設備台帳'!$A$5:$T$204,5,FALSE),""))</f>
        <v/>
      </c>
      <c r="H504" s="6" t="n"/>
      <c r="I504" s="6" t="n"/>
      <c r="J504" s="6" t="n"/>
      <c r="K504" s="6" t="n"/>
      <c r="L504" s="6" t="n"/>
      <c r="M504" s="6" t="n"/>
      <c r="N504" s="6" t="n"/>
      <c r="O504" s="6" t="n"/>
      <c r="P504" s="6" t="n"/>
      <c r="Q504" s="6" t="n"/>
      <c r="R504" s="6" t="n"/>
      <c r="S504" s="25" t="n"/>
      <c r="T504" s="6" t="n"/>
      <c r="U504" s="6" t="n"/>
      <c r="V504" s="25" t="n"/>
      <c r="W504" s="6" t="n"/>
      <c r="X504" s="6" t="n"/>
      <c r="Y504" s="6" t="n"/>
    </row>
  </sheetData>
  <mergeCells count="2">
    <mergeCell ref="A2:Y2"/>
    <mergeCell ref="A1:Y1"/>
  </mergeCells>
  <conditionalFormatting sqref="J5:J504">
    <cfRule type="expression" priority="1" dxfId="0">
      <formula>ISNUMBER(SEARCH("異常",J5))</formula>
    </cfRule>
    <cfRule type="expression" priority="2" dxfId="1">
      <formula>ISNUMBER(SEARCH("要確認",J5))</formula>
    </cfRule>
  </conditionalFormatting>
  <conditionalFormatting sqref="U5:U504">
    <cfRule type="expression" priority="3" dxfId="0">
      <formula>ISNUMBER(SEARCH("是正待ち",U5))</formula>
    </cfRule>
    <cfRule type="expression" priority="4" dxfId="2">
      <formula>ISNUMBER(SEARCH("修理へ連携済み",U5))</formula>
    </cfRule>
  </conditionalFormatting>
  <conditionalFormatting sqref="P5:P504">
    <cfRule type="expression" priority="5" dxfId="0">
      <formula>ISNUMBER(SEARCH("緊急",P5))</formula>
    </cfRule>
  </conditionalFormatting>
  <dataValidations count="5">
    <dataValidation sqref="H5:H504" showDropDown="0" showInputMessage="0" showErrorMessage="0" allowBlank="1" errorTitle="リスト外の値です" error="プルダウンの値を選択するか、設定シートで選択肢を変更してください。" type="list">
      <formula1>"日常点検,安全点検,保全点検,特別点検,再点検,受入点検"</formula1>
    </dataValidation>
    <dataValidation sqref="J5:J504" showDropDown="0" showInputMessage="0" showErrorMessage="0" allowBlank="1" errorTitle="リスト外の値です" error="プルダウンの値を選択するか、設定シートで選択肢を変更してください。" type="list">
      <formula1>"良好,異常,要確認,対象外"</formula1>
    </dataValidation>
    <dataValidation sqref="O5:O504" showDropDown="0" showInputMessage="0" showErrorMessage="0" allowBlank="1" errorTitle="リスト外の値です" error="プルダウンの値を選択するか、設定シートで選択肢を変更してください。" type="list">
      <formula1>"はい,いいえ"</formula1>
    </dataValidation>
    <dataValidation sqref="P5:P504" showDropDown="0" showInputMessage="0" showErrorMessage="0" allowBlank="1" errorTitle="リスト外の値です" error="プルダウンの値を選択するか、設定シートで選択肢を変更してください。" type="list">
      <formula1>"低,中,高,緊急"</formula1>
    </dataValidation>
    <dataValidation sqref="U5:U504" showDropDown="0" showInputMessage="0" showErrorMessage="0" allowBlank="1" errorTitle="リスト外の値です" error="プルダウンの値を選択するか、設定シートで選択肢を変更してください。" type="list">
      <formula1>"クローズ,是正待ち,修理中,再確認待ち,修理へ連携済み"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W304"/>
  <sheetViews>
    <sheetView showGridLines="0" workbookViewId="0">
      <pane xSplit="3" ySplit="4" topLeftCell="D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4" customWidth="1" min="3" max="3"/>
    <col width="18" customWidth="1" min="4" max="4"/>
    <col width="22" customWidth="1" min="5" max="5"/>
    <col width="18" customWidth="1" min="6" max="6"/>
    <col width="12" customWidth="1" min="7" max="7"/>
    <col width="30" customWidth="1" min="8" max="8"/>
    <col width="10" customWidth="1" min="9" max="9"/>
    <col width="14" customWidth="1" min="10" max="10"/>
    <col width="12" customWidth="1" min="11" max="11"/>
    <col width="12" customWidth="1" min="12" max="12"/>
    <col width="18" customWidth="1" min="13" max="13"/>
    <col width="12" customWidth="1" min="14" max="14"/>
    <col width="20" customWidth="1" min="15" max="15"/>
    <col width="10" customWidth="1" min="16" max="16"/>
    <col width="12" customWidth="1" min="17" max="17"/>
    <col width="12" customWidth="1" min="18" max="18"/>
    <col width="12" customWidth="1" min="19" max="19"/>
    <col width="28" customWidth="1" min="20" max="20"/>
    <col width="12" customWidth="1" min="21" max="21"/>
    <col width="12" customWidth="1" min="22" max="22"/>
    <col width="28" customWidth="1" min="23" max="23"/>
  </cols>
  <sheetData>
    <row r="1" ht="34" customHeight="1">
      <c r="A1" s="1" t="inlineStr">
        <is>
          <t>修繕履歴｜修繕履歴と費用追跡</t>
        </is>
      </c>
    </row>
    <row r="2" ht="38" customHeight="1">
      <c r="A2" s="2" t="inlineStr">
        <is>
          <t>点検で見つかった問題、修繕対応、費用、検収状態をフォローするために使います。</t>
        </is>
      </c>
    </row>
    <row r="3"/>
    <row r="4" ht="32" customHeight="1">
      <c r="A4" s="5" t="inlineStr">
        <is>
          <t>修繕票ID</t>
        </is>
      </c>
      <c r="B4" s="5" t="inlineStr">
        <is>
          <t>元記録ID</t>
        </is>
      </c>
      <c r="C4" s="5" t="inlineStr">
        <is>
          <t>設備ID</t>
        </is>
      </c>
      <c r="D4" s="5" t="inlineStr">
        <is>
          <t>設備名</t>
        </is>
      </c>
      <c r="E4" s="5" t="inlineStr">
        <is>
          <t>会社・組織</t>
        </is>
      </c>
      <c r="F4" s="5" t="inlineStr">
        <is>
          <t>拠点・エリア</t>
        </is>
      </c>
      <c r="G4" s="5" t="inlineStr">
        <is>
          <t>修繕依頼日</t>
        </is>
      </c>
      <c r="H4" s="5" t="inlineStr">
        <is>
          <t>故障・問題内容</t>
        </is>
      </c>
      <c r="I4" s="5" t="inlineStr">
        <is>
          <t>優先度</t>
        </is>
      </c>
      <c r="J4" s="5" t="inlineStr">
        <is>
          <t>停止影響</t>
        </is>
      </c>
      <c r="K4" s="5" t="inlineStr">
        <is>
          <t>計画完了日</t>
        </is>
      </c>
      <c r="L4" s="5" t="inlineStr">
        <is>
          <t>実完了日</t>
        </is>
      </c>
      <c r="M4" s="5" t="inlineStr">
        <is>
          <t>修繕担当・業者</t>
        </is>
      </c>
      <c r="N4" s="5" t="inlineStr">
        <is>
          <t>修繕種別</t>
        </is>
      </c>
      <c r="O4" s="5" t="inlineStr">
        <is>
          <t>交換部品概要</t>
        </is>
      </c>
      <c r="P4" s="5" t="inlineStr">
        <is>
          <t>作業工数</t>
        </is>
      </c>
      <c r="Q4" s="5" t="inlineStr">
        <is>
          <t>作業費</t>
        </is>
      </c>
      <c r="R4" s="5" t="inlineStr">
        <is>
          <t>部品費</t>
        </is>
      </c>
      <c r="S4" s="5" t="inlineStr">
        <is>
          <t>総費用</t>
        </is>
      </c>
      <c r="T4" s="5" t="inlineStr">
        <is>
          <t>対応結果</t>
        </is>
      </c>
      <c r="U4" s="5" t="inlineStr">
        <is>
          <t>状態</t>
        </is>
      </c>
      <c r="V4" s="5" t="inlineStr">
        <is>
          <t>検収者</t>
        </is>
      </c>
      <c r="W4" s="5" t="inlineStr">
        <is>
          <t>備考</t>
        </is>
      </c>
    </row>
    <row r="5" ht="20" customHeight="1">
      <c r="A5" s="6" t="inlineStr">
        <is>
          <t>REP-20260428-001</t>
        </is>
      </c>
      <c r="B5" s="6" t="inlineStr">
        <is>
          <t>INS-20260428-001</t>
        </is>
      </c>
      <c r="C5" s="6" t="inlineStr">
        <is>
          <t>EQ-CON-001</t>
        </is>
      </c>
      <c r="D5" s="18">
        <f>IF($C5="","",IFERROR(VLOOKUP($C5,'設備台帳'!$A$5:$T$204,7,FALSE),""))</f>
        <v/>
      </c>
      <c r="E5" s="18">
        <f>IF($C5="","",IFERROR(VLOOKUP($C5,'設備台帳'!$A$5:$T$204,2,FALSE),""))</f>
        <v/>
      </c>
      <c r="F5" s="18">
        <f>IF($C5="","",IFERROR(VLOOKUP($C5,'設備台帳'!$A$5:$T$204,3,FALSE),""))</f>
        <v/>
      </c>
      <c r="G5" s="25" t="n">
        <v>46140</v>
      </c>
      <c r="H5" s="6" t="inlineStr">
        <is>
          <t>上昇リミットの動作が不安定</t>
        </is>
      </c>
      <c r="I5" s="6" t="inlineStr">
        <is>
          <t>緊急</t>
        </is>
      </c>
      <c r="J5" s="6" t="inlineStr">
        <is>
          <t>安全リスク</t>
        </is>
      </c>
      <c r="K5" s="25" t="n">
        <v>46144</v>
      </c>
      <c r="L5" s="25" t="n"/>
      <c r="M5" s="6" t="inlineStr">
        <is>
          <t>現場保全</t>
        </is>
      </c>
      <c r="N5" s="6" t="inlineStr">
        <is>
          <t>是正保全</t>
        </is>
      </c>
      <c r="O5" s="6" t="inlineStr">
        <is>
          <t>リミットスイッチ</t>
        </is>
      </c>
      <c r="P5" s="6" t="n">
        <v>2</v>
      </c>
      <c r="Q5" s="20" t="n">
        <v>800</v>
      </c>
      <c r="R5" s="20" t="n">
        <v>450</v>
      </c>
      <c r="S5" s="21">
        <f>IF($A5="","",IFERROR($Q5+$R5,0))</f>
        <v/>
      </c>
      <c r="T5" s="6" t="inlineStr">
        <is>
          <t>部品入荷待ち</t>
        </is>
      </c>
      <c r="U5" s="6" t="inlineStr">
        <is>
          <t>進行中</t>
        </is>
      </c>
      <c r="V5" s="6" t="n"/>
      <c r="W5" s="6" t="inlineStr">
        <is>
          <t>再点検後にクローズ</t>
        </is>
      </c>
    </row>
    <row r="6" ht="20" customHeight="1">
      <c r="A6" s="6" t="inlineStr">
        <is>
          <t>REP-20260501-001</t>
        </is>
      </c>
      <c r="B6" s="6" t="inlineStr">
        <is>
          <t>INS-20260501-003</t>
        </is>
      </c>
      <c r="C6" s="6" t="inlineStr">
        <is>
          <t>EQ-UTL-001</t>
        </is>
      </c>
      <c r="D6" s="18">
        <f>IF($C6="","",IFERROR(VLOOKUP($C6,'設備台帳'!$A$5:$T$204,7,FALSE),""))</f>
        <v/>
      </c>
      <c r="E6" s="18">
        <f>IF($C6="","",IFERROR(VLOOKUP($C6,'設備台帳'!$A$5:$T$204,2,FALSE),""))</f>
        <v/>
      </c>
      <c r="F6" s="18">
        <f>IF($C6="","",IFERROR(VLOOKUP($C6,'設備台帳'!$A$5:$T$204,3,FALSE),""))</f>
        <v/>
      </c>
      <c r="G6" s="25" t="n">
        <v>46143</v>
      </c>
      <c r="H6" s="6" t="inlineStr">
        <is>
          <t>軸封滴下</t>
        </is>
      </c>
      <c r="I6" s="6" t="inlineStr">
        <is>
          <t>高</t>
        </is>
      </c>
      <c r="J6" s="6" t="inlineStr">
        <is>
          <t>軽微</t>
        </is>
      </c>
      <c r="K6" s="25" t="n">
        <v>46147</v>
      </c>
      <c r="L6" s="25" t="n"/>
      <c r="M6" s="6" t="inlineStr">
        <is>
          <t>ポンプメンテナンス</t>
        </is>
      </c>
      <c r="N6" s="6" t="inlineStr">
        <is>
          <t>予防保全</t>
        </is>
      </c>
      <c r="O6" s="6" t="inlineStr">
        <is>
          <t>轴封</t>
        </is>
      </c>
      <c r="P6" s="6" t="n">
        <v>1.5</v>
      </c>
      <c r="Q6" s="20" t="n">
        <v>600</v>
      </c>
      <c r="R6" s="20" t="n">
        <v>280</v>
      </c>
      <c r="S6" s="21">
        <f>IF($A6="","",IFERROR($Q6+$R6,0))</f>
        <v/>
      </c>
      <c r="T6" s="6" t="inlineStr">
        <is>
          <t>シール交換予定</t>
        </is>
      </c>
      <c r="U6" s="6" t="inlineStr">
        <is>
          <t>未対応</t>
        </is>
      </c>
      <c r="V6" s="6" t="n"/>
      <c r="W6" s="6" t="inlineStr">
        <is>
          <t>漏れ傾向を観察</t>
        </is>
      </c>
    </row>
    <row r="7" ht="20" customHeight="1">
      <c r="A7" s="6" t="n"/>
      <c r="B7" s="6" t="n"/>
      <c r="C7" s="6" t="n"/>
      <c r="D7" s="18">
        <f>IF($C7="","",IFERROR(VLOOKUP($C7,'設備台帳'!$A$5:$T$204,7,FALSE),""))</f>
        <v/>
      </c>
      <c r="E7" s="18">
        <f>IF($C7="","",IFERROR(VLOOKUP($C7,'設備台帳'!$A$5:$T$204,2,FALSE),""))</f>
        <v/>
      </c>
      <c r="F7" s="18">
        <f>IF($C7="","",IFERROR(VLOOKUP($C7,'設備台帳'!$A$5:$T$204,3,FALSE),""))</f>
        <v/>
      </c>
      <c r="G7" s="25" t="n"/>
      <c r="H7" s="6" t="n"/>
      <c r="I7" s="6" t="n"/>
      <c r="J7" s="6" t="n"/>
      <c r="K7" s="25" t="n"/>
      <c r="L7" s="25" t="n"/>
      <c r="M7" s="6" t="n"/>
      <c r="N7" s="6" t="n"/>
      <c r="O7" s="6" t="n"/>
      <c r="P7" s="6" t="n"/>
      <c r="Q7" s="20" t="n"/>
      <c r="R7" s="20" t="n"/>
      <c r="S7" s="21">
        <f>IF($A7="","",IFERROR($Q7+$R7,0))</f>
        <v/>
      </c>
      <c r="T7" s="6" t="n"/>
      <c r="U7" s="6" t="n"/>
      <c r="V7" s="6" t="n"/>
      <c r="W7" s="6" t="n"/>
    </row>
    <row r="8" ht="20" customHeight="1">
      <c r="A8" s="6" t="n"/>
      <c r="B8" s="6" t="n"/>
      <c r="C8" s="6" t="n"/>
      <c r="D8" s="18">
        <f>IF($C8="","",IFERROR(VLOOKUP($C8,'設備台帳'!$A$5:$T$204,7,FALSE),""))</f>
        <v/>
      </c>
      <c r="E8" s="18">
        <f>IF($C8="","",IFERROR(VLOOKUP($C8,'設備台帳'!$A$5:$T$204,2,FALSE),""))</f>
        <v/>
      </c>
      <c r="F8" s="18">
        <f>IF($C8="","",IFERROR(VLOOKUP($C8,'設備台帳'!$A$5:$T$204,3,FALSE),""))</f>
        <v/>
      </c>
      <c r="G8" s="25" t="n"/>
      <c r="H8" s="6" t="n"/>
      <c r="I8" s="6" t="n"/>
      <c r="J8" s="6" t="n"/>
      <c r="K8" s="25" t="n"/>
      <c r="L8" s="25" t="n"/>
      <c r="M8" s="6" t="n"/>
      <c r="N8" s="6" t="n"/>
      <c r="O8" s="6" t="n"/>
      <c r="P8" s="6" t="n"/>
      <c r="Q8" s="20" t="n"/>
      <c r="R8" s="20" t="n"/>
      <c r="S8" s="21">
        <f>IF($A8="","",IFERROR($Q8+$R8,0))</f>
        <v/>
      </c>
      <c r="T8" s="6" t="n"/>
      <c r="U8" s="6" t="n"/>
      <c r="V8" s="6" t="n"/>
      <c r="W8" s="6" t="n"/>
    </row>
    <row r="9" ht="20" customHeight="1">
      <c r="A9" s="6" t="n"/>
      <c r="B9" s="6" t="n"/>
      <c r="C9" s="6" t="n"/>
      <c r="D9" s="18">
        <f>IF($C9="","",IFERROR(VLOOKUP($C9,'設備台帳'!$A$5:$T$204,7,FALSE),""))</f>
        <v/>
      </c>
      <c r="E9" s="18">
        <f>IF($C9="","",IFERROR(VLOOKUP($C9,'設備台帳'!$A$5:$T$204,2,FALSE),""))</f>
        <v/>
      </c>
      <c r="F9" s="18">
        <f>IF($C9="","",IFERROR(VLOOKUP($C9,'設備台帳'!$A$5:$T$204,3,FALSE),""))</f>
        <v/>
      </c>
      <c r="G9" s="25" t="n"/>
      <c r="H9" s="6" t="n"/>
      <c r="I9" s="6" t="n"/>
      <c r="J9" s="6" t="n"/>
      <c r="K9" s="25" t="n"/>
      <c r="L9" s="25" t="n"/>
      <c r="M9" s="6" t="n"/>
      <c r="N9" s="6" t="n"/>
      <c r="O9" s="6" t="n"/>
      <c r="P9" s="6" t="n"/>
      <c r="Q9" s="20" t="n"/>
      <c r="R9" s="20" t="n"/>
      <c r="S9" s="21">
        <f>IF($A9="","",IFERROR($Q9+$R9,0))</f>
        <v/>
      </c>
      <c r="T9" s="6" t="n"/>
      <c r="U9" s="6" t="n"/>
      <c r="V9" s="6" t="n"/>
      <c r="W9" s="6" t="n"/>
    </row>
    <row r="10" ht="20" customHeight="1">
      <c r="A10" s="6" t="n"/>
      <c r="B10" s="6" t="n"/>
      <c r="C10" s="6" t="n"/>
      <c r="D10" s="18">
        <f>IF($C10="","",IFERROR(VLOOKUP($C10,'設備台帳'!$A$5:$T$204,7,FALSE),""))</f>
        <v/>
      </c>
      <c r="E10" s="18">
        <f>IF($C10="","",IFERROR(VLOOKUP($C10,'設備台帳'!$A$5:$T$204,2,FALSE),""))</f>
        <v/>
      </c>
      <c r="F10" s="18">
        <f>IF($C10="","",IFERROR(VLOOKUP($C10,'設備台帳'!$A$5:$T$204,3,FALSE),""))</f>
        <v/>
      </c>
      <c r="G10" s="25" t="n"/>
      <c r="H10" s="6" t="n"/>
      <c r="I10" s="6" t="n"/>
      <c r="J10" s="6" t="n"/>
      <c r="K10" s="25" t="n"/>
      <c r="L10" s="25" t="n"/>
      <c r="M10" s="6" t="n"/>
      <c r="N10" s="6" t="n"/>
      <c r="O10" s="6" t="n"/>
      <c r="P10" s="6" t="n"/>
      <c r="Q10" s="20" t="n"/>
      <c r="R10" s="20" t="n"/>
      <c r="S10" s="21">
        <f>IF($A10="","",IFERROR($Q10+$R10,0))</f>
        <v/>
      </c>
      <c r="T10" s="6" t="n"/>
      <c r="U10" s="6" t="n"/>
      <c r="V10" s="6" t="n"/>
      <c r="W10" s="6" t="n"/>
    </row>
    <row r="11" ht="20" customHeight="1">
      <c r="A11" s="6" t="n"/>
      <c r="B11" s="6" t="n"/>
      <c r="C11" s="6" t="n"/>
      <c r="D11" s="18">
        <f>IF($C11="","",IFERROR(VLOOKUP($C11,'設備台帳'!$A$5:$T$204,7,FALSE),""))</f>
        <v/>
      </c>
      <c r="E11" s="18">
        <f>IF($C11="","",IFERROR(VLOOKUP($C11,'設備台帳'!$A$5:$T$204,2,FALSE),""))</f>
        <v/>
      </c>
      <c r="F11" s="18">
        <f>IF($C11="","",IFERROR(VLOOKUP($C11,'設備台帳'!$A$5:$T$204,3,FALSE),""))</f>
        <v/>
      </c>
      <c r="G11" s="25" t="n"/>
      <c r="H11" s="6" t="n"/>
      <c r="I11" s="6" t="n"/>
      <c r="J11" s="6" t="n"/>
      <c r="K11" s="25" t="n"/>
      <c r="L11" s="25" t="n"/>
      <c r="M11" s="6" t="n"/>
      <c r="N11" s="6" t="n"/>
      <c r="O11" s="6" t="n"/>
      <c r="P11" s="6" t="n"/>
      <c r="Q11" s="20" t="n"/>
      <c r="R11" s="20" t="n"/>
      <c r="S11" s="21">
        <f>IF($A11="","",IFERROR($Q11+$R11,0))</f>
        <v/>
      </c>
      <c r="T11" s="6" t="n"/>
      <c r="U11" s="6" t="n"/>
      <c r="V11" s="6" t="n"/>
      <c r="W11" s="6" t="n"/>
    </row>
    <row r="12" ht="20" customHeight="1">
      <c r="A12" s="6" t="n"/>
      <c r="B12" s="6" t="n"/>
      <c r="C12" s="6" t="n"/>
      <c r="D12" s="18">
        <f>IF($C12="","",IFERROR(VLOOKUP($C12,'設備台帳'!$A$5:$T$204,7,FALSE),""))</f>
        <v/>
      </c>
      <c r="E12" s="18">
        <f>IF($C12="","",IFERROR(VLOOKUP($C12,'設備台帳'!$A$5:$T$204,2,FALSE),""))</f>
        <v/>
      </c>
      <c r="F12" s="18">
        <f>IF($C12="","",IFERROR(VLOOKUP($C12,'設備台帳'!$A$5:$T$204,3,FALSE),""))</f>
        <v/>
      </c>
      <c r="G12" s="25" t="n"/>
      <c r="H12" s="6" t="n"/>
      <c r="I12" s="6" t="n"/>
      <c r="J12" s="6" t="n"/>
      <c r="K12" s="25" t="n"/>
      <c r="L12" s="25" t="n"/>
      <c r="M12" s="6" t="n"/>
      <c r="N12" s="6" t="n"/>
      <c r="O12" s="6" t="n"/>
      <c r="P12" s="6" t="n"/>
      <c r="Q12" s="20" t="n"/>
      <c r="R12" s="20" t="n"/>
      <c r="S12" s="21">
        <f>IF($A12="","",IFERROR($Q12+$R12,0))</f>
        <v/>
      </c>
      <c r="T12" s="6" t="n"/>
      <c r="U12" s="6" t="n"/>
      <c r="V12" s="6" t="n"/>
      <c r="W12" s="6" t="n"/>
    </row>
    <row r="13" ht="20" customHeight="1">
      <c r="A13" s="6" t="n"/>
      <c r="B13" s="6" t="n"/>
      <c r="C13" s="6" t="n"/>
      <c r="D13" s="18">
        <f>IF($C13="","",IFERROR(VLOOKUP($C13,'設備台帳'!$A$5:$T$204,7,FALSE),""))</f>
        <v/>
      </c>
      <c r="E13" s="18">
        <f>IF($C13="","",IFERROR(VLOOKUP($C13,'設備台帳'!$A$5:$T$204,2,FALSE),""))</f>
        <v/>
      </c>
      <c r="F13" s="18">
        <f>IF($C13="","",IFERROR(VLOOKUP($C13,'設備台帳'!$A$5:$T$204,3,FALSE),""))</f>
        <v/>
      </c>
      <c r="G13" s="25" t="n"/>
      <c r="H13" s="6" t="n"/>
      <c r="I13" s="6" t="n"/>
      <c r="J13" s="6" t="n"/>
      <c r="K13" s="25" t="n"/>
      <c r="L13" s="25" t="n"/>
      <c r="M13" s="6" t="n"/>
      <c r="N13" s="6" t="n"/>
      <c r="O13" s="6" t="n"/>
      <c r="P13" s="6" t="n"/>
      <c r="Q13" s="20" t="n"/>
      <c r="R13" s="20" t="n"/>
      <c r="S13" s="21">
        <f>IF($A13="","",IFERROR($Q13+$R13,0))</f>
        <v/>
      </c>
      <c r="T13" s="6" t="n"/>
      <c r="U13" s="6" t="n"/>
      <c r="V13" s="6" t="n"/>
      <c r="W13" s="6" t="n"/>
    </row>
    <row r="14" ht="20" customHeight="1">
      <c r="A14" s="6" t="n"/>
      <c r="B14" s="6" t="n"/>
      <c r="C14" s="6" t="n"/>
      <c r="D14" s="18">
        <f>IF($C14="","",IFERROR(VLOOKUP($C14,'設備台帳'!$A$5:$T$204,7,FALSE),""))</f>
        <v/>
      </c>
      <c r="E14" s="18">
        <f>IF($C14="","",IFERROR(VLOOKUP($C14,'設備台帳'!$A$5:$T$204,2,FALSE),""))</f>
        <v/>
      </c>
      <c r="F14" s="18">
        <f>IF($C14="","",IFERROR(VLOOKUP($C14,'設備台帳'!$A$5:$T$204,3,FALSE),""))</f>
        <v/>
      </c>
      <c r="G14" s="25" t="n"/>
      <c r="H14" s="6" t="n"/>
      <c r="I14" s="6" t="n"/>
      <c r="J14" s="6" t="n"/>
      <c r="K14" s="25" t="n"/>
      <c r="L14" s="25" t="n"/>
      <c r="M14" s="6" t="n"/>
      <c r="N14" s="6" t="n"/>
      <c r="O14" s="6" t="n"/>
      <c r="P14" s="6" t="n"/>
      <c r="Q14" s="20" t="n"/>
      <c r="R14" s="20" t="n"/>
      <c r="S14" s="21">
        <f>IF($A14="","",IFERROR($Q14+$R14,0))</f>
        <v/>
      </c>
      <c r="T14" s="6" t="n"/>
      <c r="U14" s="6" t="n"/>
      <c r="V14" s="6" t="n"/>
      <c r="W14" s="6" t="n"/>
    </row>
    <row r="15" ht="20" customHeight="1">
      <c r="A15" s="6" t="n"/>
      <c r="B15" s="6" t="n"/>
      <c r="C15" s="6" t="n"/>
      <c r="D15" s="18">
        <f>IF($C15="","",IFERROR(VLOOKUP($C15,'設備台帳'!$A$5:$T$204,7,FALSE),""))</f>
        <v/>
      </c>
      <c r="E15" s="18">
        <f>IF($C15="","",IFERROR(VLOOKUP($C15,'設備台帳'!$A$5:$T$204,2,FALSE),""))</f>
        <v/>
      </c>
      <c r="F15" s="18">
        <f>IF($C15="","",IFERROR(VLOOKUP($C15,'設備台帳'!$A$5:$T$204,3,FALSE),""))</f>
        <v/>
      </c>
      <c r="G15" s="25" t="n"/>
      <c r="H15" s="6" t="n"/>
      <c r="I15" s="6" t="n"/>
      <c r="J15" s="6" t="n"/>
      <c r="K15" s="25" t="n"/>
      <c r="L15" s="25" t="n"/>
      <c r="M15" s="6" t="n"/>
      <c r="N15" s="6" t="n"/>
      <c r="O15" s="6" t="n"/>
      <c r="P15" s="6" t="n"/>
      <c r="Q15" s="20" t="n"/>
      <c r="R15" s="20" t="n"/>
      <c r="S15" s="21">
        <f>IF($A15="","",IFERROR($Q15+$R15,0))</f>
        <v/>
      </c>
      <c r="T15" s="6" t="n"/>
      <c r="U15" s="6" t="n"/>
      <c r="V15" s="6" t="n"/>
      <c r="W15" s="6" t="n"/>
    </row>
    <row r="16" ht="20" customHeight="1">
      <c r="A16" s="6" t="n"/>
      <c r="B16" s="6" t="n"/>
      <c r="C16" s="6" t="n"/>
      <c r="D16" s="18">
        <f>IF($C16="","",IFERROR(VLOOKUP($C16,'設備台帳'!$A$5:$T$204,7,FALSE),""))</f>
        <v/>
      </c>
      <c r="E16" s="18">
        <f>IF($C16="","",IFERROR(VLOOKUP($C16,'設備台帳'!$A$5:$T$204,2,FALSE),""))</f>
        <v/>
      </c>
      <c r="F16" s="18">
        <f>IF($C16="","",IFERROR(VLOOKUP($C16,'設備台帳'!$A$5:$T$204,3,FALSE),""))</f>
        <v/>
      </c>
      <c r="G16" s="25" t="n"/>
      <c r="H16" s="6" t="n"/>
      <c r="I16" s="6" t="n"/>
      <c r="J16" s="6" t="n"/>
      <c r="K16" s="25" t="n"/>
      <c r="L16" s="25" t="n"/>
      <c r="M16" s="6" t="n"/>
      <c r="N16" s="6" t="n"/>
      <c r="O16" s="6" t="n"/>
      <c r="P16" s="6" t="n"/>
      <c r="Q16" s="20" t="n"/>
      <c r="R16" s="20" t="n"/>
      <c r="S16" s="21">
        <f>IF($A16="","",IFERROR($Q16+$R16,0))</f>
        <v/>
      </c>
      <c r="T16" s="6" t="n"/>
      <c r="U16" s="6" t="n"/>
      <c r="V16" s="6" t="n"/>
      <c r="W16" s="6" t="n"/>
    </row>
    <row r="17" ht="20" customHeight="1">
      <c r="A17" s="6" t="n"/>
      <c r="B17" s="6" t="n"/>
      <c r="C17" s="6" t="n"/>
      <c r="D17" s="18">
        <f>IF($C17="","",IFERROR(VLOOKUP($C17,'設備台帳'!$A$5:$T$204,7,FALSE),""))</f>
        <v/>
      </c>
      <c r="E17" s="18">
        <f>IF($C17="","",IFERROR(VLOOKUP($C17,'設備台帳'!$A$5:$T$204,2,FALSE),""))</f>
        <v/>
      </c>
      <c r="F17" s="18">
        <f>IF($C17="","",IFERROR(VLOOKUP($C17,'設備台帳'!$A$5:$T$204,3,FALSE),""))</f>
        <v/>
      </c>
      <c r="G17" s="25" t="n"/>
      <c r="H17" s="6" t="n"/>
      <c r="I17" s="6" t="n"/>
      <c r="J17" s="6" t="n"/>
      <c r="K17" s="25" t="n"/>
      <c r="L17" s="25" t="n"/>
      <c r="M17" s="6" t="n"/>
      <c r="N17" s="6" t="n"/>
      <c r="O17" s="6" t="n"/>
      <c r="P17" s="6" t="n"/>
      <c r="Q17" s="20" t="n"/>
      <c r="R17" s="20" t="n"/>
      <c r="S17" s="21">
        <f>IF($A17="","",IFERROR($Q17+$R17,0))</f>
        <v/>
      </c>
      <c r="T17" s="6" t="n"/>
      <c r="U17" s="6" t="n"/>
      <c r="V17" s="6" t="n"/>
      <c r="W17" s="6" t="n"/>
    </row>
    <row r="18" ht="20" customHeight="1">
      <c r="A18" s="6" t="n"/>
      <c r="B18" s="6" t="n"/>
      <c r="C18" s="6" t="n"/>
      <c r="D18" s="18">
        <f>IF($C18="","",IFERROR(VLOOKUP($C18,'設備台帳'!$A$5:$T$204,7,FALSE),""))</f>
        <v/>
      </c>
      <c r="E18" s="18">
        <f>IF($C18="","",IFERROR(VLOOKUP($C18,'設備台帳'!$A$5:$T$204,2,FALSE),""))</f>
        <v/>
      </c>
      <c r="F18" s="18">
        <f>IF($C18="","",IFERROR(VLOOKUP($C18,'設備台帳'!$A$5:$T$204,3,FALSE),""))</f>
        <v/>
      </c>
      <c r="G18" s="25" t="n"/>
      <c r="H18" s="6" t="n"/>
      <c r="I18" s="6" t="n"/>
      <c r="J18" s="6" t="n"/>
      <c r="K18" s="25" t="n"/>
      <c r="L18" s="25" t="n"/>
      <c r="M18" s="6" t="n"/>
      <c r="N18" s="6" t="n"/>
      <c r="O18" s="6" t="n"/>
      <c r="P18" s="6" t="n"/>
      <c r="Q18" s="20" t="n"/>
      <c r="R18" s="20" t="n"/>
      <c r="S18" s="21">
        <f>IF($A18="","",IFERROR($Q18+$R18,0))</f>
        <v/>
      </c>
      <c r="T18" s="6" t="n"/>
      <c r="U18" s="6" t="n"/>
      <c r="V18" s="6" t="n"/>
      <c r="W18" s="6" t="n"/>
    </row>
    <row r="19" ht="20" customHeight="1">
      <c r="A19" s="6" t="n"/>
      <c r="B19" s="6" t="n"/>
      <c r="C19" s="6" t="n"/>
      <c r="D19" s="18">
        <f>IF($C19="","",IFERROR(VLOOKUP($C19,'設備台帳'!$A$5:$T$204,7,FALSE),""))</f>
        <v/>
      </c>
      <c r="E19" s="18">
        <f>IF($C19="","",IFERROR(VLOOKUP($C19,'設備台帳'!$A$5:$T$204,2,FALSE),""))</f>
        <v/>
      </c>
      <c r="F19" s="18">
        <f>IF($C19="","",IFERROR(VLOOKUP($C19,'設備台帳'!$A$5:$T$204,3,FALSE),""))</f>
        <v/>
      </c>
      <c r="G19" s="25" t="n"/>
      <c r="H19" s="6" t="n"/>
      <c r="I19" s="6" t="n"/>
      <c r="J19" s="6" t="n"/>
      <c r="K19" s="25" t="n"/>
      <c r="L19" s="25" t="n"/>
      <c r="M19" s="6" t="n"/>
      <c r="N19" s="6" t="n"/>
      <c r="O19" s="6" t="n"/>
      <c r="P19" s="6" t="n"/>
      <c r="Q19" s="20" t="n"/>
      <c r="R19" s="20" t="n"/>
      <c r="S19" s="21">
        <f>IF($A19="","",IFERROR($Q19+$R19,0))</f>
        <v/>
      </c>
      <c r="T19" s="6" t="n"/>
      <c r="U19" s="6" t="n"/>
      <c r="V19" s="6" t="n"/>
      <c r="W19" s="6" t="n"/>
    </row>
    <row r="20" ht="20" customHeight="1">
      <c r="A20" s="6" t="n"/>
      <c r="B20" s="6" t="n"/>
      <c r="C20" s="6" t="n"/>
      <c r="D20" s="18">
        <f>IF($C20="","",IFERROR(VLOOKUP($C20,'設備台帳'!$A$5:$T$204,7,FALSE),""))</f>
        <v/>
      </c>
      <c r="E20" s="18">
        <f>IF($C20="","",IFERROR(VLOOKUP($C20,'設備台帳'!$A$5:$T$204,2,FALSE),""))</f>
        <v/>
      </c>
      <c r="F20" s="18">
        <f>IF($C20="","",IFERROR(VLOOKUP($C20,'設備台帳'!$A$5:$T$204,3,FALSE),""))</f>
        <v/>
      </c>
      <c r="G20" s="25" t="n"/>
      <c r="H20" s="6" t="n"/>
      <c r="I20" s="6" t="n"/>
      <c r="J20" s="6" t="n"/>
      <c r="K20" s="25" t="n"/>
      <c r="L20" s="25" t="n"/>
      <c r="M20" s="6" t="n"/>
      <c r="N20" s="6" t="n"/>
      <c r="O20" s="6" t="n"/>
      <c r="P20" s="6" t="n"/>
      <c r="Q20" s="20" t="n"/>
      <c r="R20" s="20" t="n"/>
      <c r="S20" s="21">
        <f>IF($A20="","",IFERROR($Q20+$R20,0))</f>
        <v/>
      </c>
      <c r="T20" s="6" t="n"/>
      <c r="U20" s="6" t="n"/>
      <c r="V20" s="6" t="n"/>
      <c r="W20" s="6" t="n"/>
    </row>
    <row r="21" ht="20" customHeight="1">
      <c r="A21" s="6" t="n"/>
      <c r="B21" s="6" t="n"/>
      <c r="C21" s="6" t="n"/>
      <c r="D21" s="18">
        <f>IF($C21="","",IFERROR(VLOOKUP($C21,'設備台帳'!$A$5:$T$204,7,FALSE),""))</f>
        <v/>
      </c>
      <c r="E21" s="18">
        <f>IF($C21="","",IFERROR(VLOOKUP($C21,'設備台帳'!$A$5:$T$204,2,FALSE),""))</f>
        <v/>
      </c>
      <c r="F21" s="18">
        <f>IF($C21="","",IFERROR(VLOOKUP($C21,'設備台帳'!$A$5:$T$204,3,FALSE),""))</f>
        <v/>
      </c>
      <c r="G21" s="25" t="n"/>
      <c r="H21" s="6" t="n"/>
      <c r="I21" s="6" t="n"/>
      <c r="J21" s="6" t="n"/>
      <c r="K21" s="25" t="n"/>
      <c r="L21" s="25" t="n"/>
      <c r="M21" s="6" t="n"/>
      <c r="N21" s="6" t="n"/>
      <c r="O21" s="6" t="n"/>
      <c r="P21" s="6" t="n"/>
      <c r="Q21" s="20" t="n"/>
      <c r="R21" s="20" t="n"/>
      <c r="S21" s="21">
        <f>IF($A21="","",IFERROR($Q21+$R21,0))</f>
        <v/>
      </c>
      <c r="T21" s="6" t="n"/>
      <c r="U21" s="6" t="n"/>
      <c r="V21" s="6" t="n"/>
      <c r="W21" s="6" t="n"/>
    </row>
    <row r="22" ht="20" customHeight="1">
      <c r="A22" s="6" t="n"/>
      <c r="B22" s="6" t="n"/>
      <c r="C22" s="6" t="n"/>
      <c r="D22" s="18">
        <f>IF($C22="","",IFERROR(VLOOKUP($C22,'設備台帳'!$A$5:$T$204,7,FALSE),""))</f>
        <v/>
      </c>
      <c r="E22" s="18">
        <f>IF($C22="","",IFERROR(VLOOKUP($C22,'設備台帳'!$A$5:$T$204,2,FALSE),""))</f>
        <v/>
      </c>
      <c r="F22" s="18">
        <f>IF($C22="","",IFERROR(VLOOKUP($C22,'設備台帳'!$A$5:$T$204,3,FALSE),""))</f>
        <v/>
      </c>
      <c r="G22" s="25" t="n"/>
      <c r="H22" s="6" t="n"/>
      <c r="I22" s="6" t="n"/>
      <c r="J22" s="6" t="n"/>
      <c r="K22" s="25" t="n"/>
      <c r="L22" s="25" t="n"/>
      <c r="M22" s="6" t="n"/>
      <c r="N22" s="6" t="n"/>
      <c r="O22" s="6" t="n"/>
      <c r="P22" s="6" t="n"/>
      <c r="Q22" s="20" t="n"/>
      <c r="R22" s="20" t="n"/>
      <c r="S22" s="21">
        <f>IF($A22="","",IFERROR($Q22+$R22,0))</f>
        <v/>
      </c>
      <c r="T22" s="6" t="n"/>
      <c r="U22" s="6" t="n"/>
      <c r="V22" s="6" t="n"/>
      <c r="W22" s="6" t="n"/>
    </row>
    <row r="23" ht="20" customHeight="1">
      <c r="A23" s="6" t="n"/>
      <c r="B23" s="6" t="n"/>
      <c r="C23" s="6" t="n"/>
      <c r="D23" s="18">
        <f>IF($C23="","",IFERROR(VLOOKUP($C23,'設備台帳'!$A$5:$T$204,7,FALSE),""))</f>
        <v/>
      </c>
      <c r="E23" s="18">
        <f>IF($C23="","",IFERROR(VLOOKUP($C23,'設備台帳'!$A$5:$T$204,2,FALSE),""))</f>
        <v/>
      </c>
      <c r="F23" s="18">
        <f>IF($C23="","",IFERROR(VLOOKUP($C23,'設備台帳'!$A$5:$T$204,3,FALSE),""))</f>
        <v/>
      </c>
      <c r="G23" s="25" t="n"/>
      <c r="H23" s="6" t="n"/>
      <c r="I23" s="6" t="n"/>
      <c r="J23" s="6" t="n"/>
      <c r="K23" s="25" t="n"/>
      <c r="L23" s="25" t="n"/>
      <c r="M23" s="6" t="n"/>
      <c r="N23" s="6" t="n"/>
      <c r="O23" s="6" t="n"/>
      <c r="P23" s="6" t="n"/>
      <c r="Q23" s="20" t="n"/>
      <c r="R23" s="20" t="n"/>
      <c r="S23" s="21">
        <f>IF($A23="","",IFERROR($Q23+$R23,0))</f>
        <v/>
      </c>
      <c r="T23" s="6" t="n"/>
      <c r="U23" s="6" t="n"/>
      <c r="V23" s="6" t="n"/>
      <c r="W23" s="6" t="n"/>
    </row>
    <row r="24" ht="20" customHeight="1">
      <c r="A24" s="6" t="n"/>
      <c r="B24" s="6" t="n"/>
      <c r="C24" s="6" t="n"/>
      <c r="D24" s="18">
        <f>IF($C24="","",IFERROR(VLOOKUP($C24,'設備台帳'!$A$5:$T$204,7,FALSE),""))</f>
        <v/>
      </c>
      <c r="E24" s="18">
        <f>IF($C24="","",IFERROR(VLOOKUP($C24,'設備台帳'!$A$5:$T$204,2,FALSE),""))</f>
        <v/>
      </c>
      <c r="F24" s="18">
        <f>IF($C24="","",IFERROR(VLOOKUP($C24,'設備台帳'!$A$5:$T$204,3,FALSE),""))</f>
        <v/>
      </c>
      <c r="G24" s="25" t="n"/>
      <c r="H24" s="6" t="n"/>
      <c r="I24" s="6" t="n"/>
      <c r="J24" s="6" t="n"/>
      <c r="K24" s="25" t="n"/>
      <c r="L24" s="25" t="n"/>
      <c r="M24" s="6" t="n"/>
      <c r="N24" s="6" t="n"/>
      <c r="O24" s="6" t="n"/>
      <c r="P24" s="6" t="n"/>
      <c r="Q24" s="20" t="n"/>
      <c r="R24" s="20" t="n"/>
      <c r="S24" s="21">
        <f>IF($A24="","",IFERROR($Q24+$R24,0))</f>
        <v/>
      </c>
      <c r="T24" s="6" t="n"/>
      <c r="U24" s="6" t="n"/>
      <c r="V24" s="6" t="n"/>
      <c r="W24" s="6" t="n"/>
    </row>
    <row r="25" ht="20" customHeight="1">
      <c r="A25" s="6" t="n"/>
      <c r="B25" s="6" t="n"/>
      <c r="C25" s="6" t="n"/>
      <c r="D25" s="18">
        <f>IF($C25="","",IFERROR(VLOOKUP($C25,'設備台帳'!$A$5:$T$204,7,FALSE),""))</f>
        <v/>
      </c>
      <c r="E25" s="18">
        <f>IF($C25="","",IFERROR(VLOOKUP($C25,'設備台帳'!$A$5:$T$204,2,FALSE),""))</f>
        <v/>
      </c>
      <c r="F25" s="18">
        <f>IF($C25="","",IFERROR(VLOOKUP($C25,'設備台帳'!$A$5:$T$204,3,FALSE),""))</f>
        <v/>
      </c>
      <c r="G25" s="25" t="n"/>
      <c r="H25" s="6" t="n"/>
      <c r="I25" s="6" t="n"/>
      <c r="J25" s="6" t="n"/>
      <c r="K25" s="25" t="n"/>
      <c r="L25" s="25" t="n"/>
      <c r="M25" s="6" t="n"/>
      <c r="N25" s="6" t="n"/>
      <c r="O25" s="6" t="n"/>
      <c r="P25" s="6" t="n"/>
      <c r="Q25" s="20" t="n"/>
      <c r="R25" s="20" t="n"/>
      <c r="S25" s="21">
        <f>IF($A25="","",IFERROR($Q25+$R25,0))</f>
        <v/>
      </c>
      <c r="T25" s="6" t="n"/>
      <c r="U25" s="6" t="n"/>
      <c r="V25" s="6" t="n"/>
      <c r="W25" s="6" t="n"/>
    </row>
    <row r="26" ht="20" customHeight="1">
      <c r="A26" s="6" t="n"/>
      <c r="B26" s="6" t="n"/>
      <c r="C26" s="6" t="n"/>
      <c r="D26" s="18">
        <f>IF($C26="","",IFERROR(VLOOKUP($C26,'設備台帳'!$A$5:$T$204,7,FALSE),""))</f>
        <v/>
      </c>
      <c r="E26" s="18">
        <f>IF($C26="","",IFERROR(VLOOKUP($C26,'設備台帳'!$A$5:$T$204,2,FALSE),""))</f>
        <v/>
      </c>
      <c r="F26" s="18">
        <f>IF($C26="","",IFERROR(VLOOKUP($C26,'設備台帳'!$A$5:$T$204,3,FALSE),""))</f>
        <v/>
      </c>
      <c r="G26" s="25" t="n"/>
      <c r="H26" s="6" t="n"/>
      <c r="I26" s="6" t="n"/>
      <c r="J26" s="6" t="n"/>
      <c r="K26" s="25" t="n"/>
      <c r="L26" s="25" t="n"/>
      <c r="M26" s="6" t="n"/>
      <c r="N26" s="6" t="n"/>
      <c r="O26" s="6" t="n"/>
      <c r="P26" s="6" t="n"/>
      <c r="Q26" s="20" t="n"/>
      <c r="R26" s="20" t="n"/>
      <c r="S26" s="21">
        <f>IF($A26="","",IFERROR($Q26+$R26,0))</f>
        <v/>
      </c>
      <c r="T26" s="6" t="n"/>
      <c r="U26" s="6" t="n"/>
      <c r="V26" s="6" t="n"/>
      <c r="W26" s="6" t="n"/>
    </row>
    <row r="27" ht="20" customHeight="1">
      <c r="A27" s="6" t="n"/>
      <c r="B27" s="6" t="n"/>
      <c r="C27" s="6" t="n"/>
      <c r="D27" s="18">
        <f>IF($C27="","",IFERROR(VLOOKUP($C27,'設備台帳'!$A$5:$T$204,7,FALSE),""))</f>
        <v/>
      </c>
      <c r="E27" s="18">
        <f>IF($C27="","",IFERROR(VLOOKUP($C27,'設備台帳'!$A$5:$T$204,2,FALSE),""))</f>
        <v/>
      </c>
      <c r="F27" s="18">
        <f>IF($C27="","",IFERROR(VLOOKUP($C27,'設備台帳'!$A$5:$T$204,3,FALSE),""))</f>
        <v/>
      </c>
      <c r="G27" s="25" t="n"/>
      <c r="H27" s="6" t="n"/>
      <c r="I27" s="6" t="n"/>
      <c r="J27" s="6" t="n"/>
      <c r="K27" s="25" t="n"/>
      <c r="L27" s="25" t="n"/>
      <c r="M27" s="6" t="n"/>
      <c r="N27" s="6" t="n"/>
      <c r="O27" s="6" t="n"/>
      <c r="P27" s="6" t="n"/>
      <c r="Q27" s="20" t="n"/>
      <c r="R27" s="20" t="n"/>
      <c r="S27" s="21">
        <f>IF($A27="","",IFERROR($Q27+$R27,0))</f>
        <v/>
      </c>
      <c r="T27" s="6" t="n"/>
      <c r="U27" s="6" t="n"/>
      <c r="V27" s="6" t="n"/>
      <c r="W27" s="6" t="n"/>
    </row>
    <row r="28" ht="20" customHeight="1">
      <c r="A28" s="6" t="n"/>
      <c r="B28" s="6" t="n"/>
      <c r="C28" s="6" t="n"/>
      <c r="D28" s="18">
        <f>IF($C28="","",IFERROR(VLOOKUP($C28,'設備台帳'!$A$5:$T$204,7,FALSE),""))</f>
        <v/>
      </c>
      <c r="E28" s="18">
        <f>IF($C28="","",IFERROR(VLOOKUP($C28,'設備台帳'!$A$5:$T$204,2,FALSE),""))</f>
        <v/>
      </c>
      <c r="F28" s="18">
        <f>IF($C28="","",IFERROR(VLOOKUP($C28,'設備台帳'!$A$5:$T$204,3,FALSE),""))</f>
        <v/>
      </c>
      <c r="G28" s="25" t="n"/>
      <c r="H28" s="6" t="n"/>
      <c r="I28" s="6" t="n"/>
      <c r="J28" s="6" t="n"/>
      <c r="K28" s="25" t="n"/>
      <c r="L28" s="25" t="n"/>
      <c r="M28" s="6" t="n"/>
      <c r="N28" s="6" t="n"/>
      <c r="O28" s="6" t="n"/>
      <c r="P28" s="6" t="n"/>
      <c r="Q28" s="20" t="n"/>
      <c r="R28" s="20" t="n"/>
      <c r="S28" s="21">
        <f>IF($A28="","",IFERROR($Q28+$R28,0))</f>
        <v/>
      </c>
      <c r="T28" s="6" t="n"/>
      <c r="U28" s="6" t="n"/>
      <c r="V28" s="6" t="n"/>
      <c r="W28" s="6" t="n"/>
    </row>
    <row r="29" ht="20" customHeight="1">
      <c r="A29" s="6" t="n"/>
      <c r="B29" s="6" t="n"/>
      <c r="C29" s="6" t="n"/>
      <c r="D29" s="18">
        <f>IF($C29="","",IFERROR(VLOOKUP($C29,'設備台帳'!$A$5:$T$204,7,FALSE),""))</f>
        <v/>
      </c>
      <c r="E29" s="18">
        <f>IF($C29="","",IFERROR(VLOOKUP($C29,'設備台帳'!$A$5:$T$204,2,FALSE),""))</f>
        <v/>
      </c>
      <c r="F29" s="18">
        <f>IF($C29="","",IFERROR(VLOOKUP($C29,'設備台帳'!$A$5:$T$204,3,FALSE),""))</f>
        <v/>
      </c>
      <c r="G29" s="25" t="n"/>
      <c r="H29" s="6" t="n"/>
      <c r="I29" s="6" t="n"/>
      <c r="J29" s="6" t="n"/>
      <c r="K29" s="25" t="n"/>
      <c r="L29" s="25" t="n"/>
      <c r="M29" s="6" t="n"/>
      <c r="N29" s="6" t="n"/>
      <c r="O29" s="6" t="n"/>
      <c r="P29" s="6" t="n"/>
      <c r="Q29" s="20" t="n"/>
      <c r="R29" s="20" t="n"/>
      <c r="S29" s="21">
        <f>IF($A29="","",IFERROR($Q29+$R29,0))</f>
        <v/>
      </c>
      <c r="T29" s="6" t="n"/>
      <c r="U29" s="6" t="n"/>
      <c r="V29" s="6" t="n"/>
      <c r="W29" s="6" t="n"/>
    </row>
    <row r="30" ht="20" customHeight="1">
      <c r="A30" s="6" t="n"/>
      <c r="B30" s="6" t="n"/>
      <c r="C30" s="6" t="n"/>
      <c r="D30" s="18">
        <f>IF($C30="","",IFERROR(VLOOKUP($C30,'設備台帳'!$A$5:$T$204,7,FALSE),""))</f>
        <v/>
      </c>
      <c r="E30" s="18">
        <f>IF($C30="","",IFERROR(VLOOKUP($C30,'設備台帳'!$A$5:$T$204,2,FALSE),""))</f>
        <v/>
      </c>
      <c r="F30" s="18">
        <f>IF($C30="","",IFERROR(VLOOKUP($C30,'設備台帳'!$A$5:$T$204,3,FALSE),""))</f>
        <v/>
      </c>
      <c r="G30" s="25" t="n"/>
      <c r="H30" s="6" t="n"/>
      <c r="I30" s="6" t="n"/>
      <c r="J30" s="6" t="n"/>
      <c r="K30" s="25" t="n"/>
      <c r="L30" s="25" t="n"/>
      <c r="M30" s="6" t="n"/>
      <c r="N30" s="6" t="n"/>
      <c r="O30" s="6" t="n"/>
      <c r="P30" s="6" t="n"/>
      <c r="Q30" s="20" t="n"/>
      <c r="R30" s="20" t="n"/>
      <c r="S30" s="21">
        <f>IF($A30="","",IFERROR($Q30+$R30,0))</f>
        <v/>
      </c>
      <c r="T30" s="6" t="n"/>
      <c r="U30" s="6" t="n"/>
      <c r="V30" s="6" t="n"/>
      <c r="W30" s="6" t="n"/>
    </row>
    <row r="31" ht="20" customHeight="1">
      <c r="A31" s="6" t="n"/>
      <c r="B31" s="6" t="n"/>
      <c r="C31" s="6" t="n"/>
      <c r="D31" s="18">
        <f>IF($C31="","",IFERROR(VLOOKUP($C31,'設備台帳'!$A$5:$T$204,7,FALSE),""))</f>
        <v/>
      </c>
      <c r="E31" s="18">
        <f>IF($C31="","",IFERROR(VLOOKUP($C31,'設備台帳'!$A$5:$T$204,2,FALSE),""))</f>
        <v/>
      </c>
      <c r="F31" s="18">
        <f>IF($C31="","",IFERROR(VLOOKUP($C31,'設備台帳'!$A$5:$T$204,3,FALSE),""))</f>
        <v/>
      </c>
      <c r="G31" s="25" t="n"/>
      <c r="H31" s="6" t="n"/>
      <c r="I31" s="6" t="n"/>
      <c r="J31" s="6" t="n"/>
      <c r="K31" s="25" t="n"/>
      <c r="L31" s="25" t="n"/>
      <c r="M31" s="6" t="n"/>
      <c r="N31" s="6" t="n"/>
      <c r="O31" s="6" t="n"/>
      <c r="P31" s="6" t="n"/>
      <c r="Q31" s="20" t="n"/>
      <c r="R31" s="20" t="n"/>
      <c r="S31" s="21">
        <f>IF($A31="","",IFERROR($Q31+$R31,0))</f>
        <v/>
      </c>
      <c r="T31" s="6" t="n"/>
      <c r="U31" s="6" t="n"/>
      <c r="V31" s="6" t="n"/>
      <c r="W31" s="6" t="n"/>
    </row>
    <row r="32" ht="20" customHeight="1">
      <c r="A32" s="6" t="n"/>
      <c r="B32" s="6" t="n"/>
      <c r="C32" s="6" t="n"/>
      <c r="D32" s="18">
        <f>IF($C32="","",IFERROR(VLOOKUP($C32,'設備台帳'!$A$5:$T$204,7,FALSE),""))</f>
        <v/>
      </c>
      <c r="E32" s="18">
        <f>IF($C32="","",IFERROR(VLOOKUP($C32,'設備台帳'!$A$5:$T$204,2,FALSE),""))</f>
        <v/>
      </c>
      <c r="F32" s="18">
        <f>IF($C32="","",IFERROR(VLOOKUP($C32,'設備台帳'!$A$5:$T$204,3,FALSE),""))</f>
        <v/>
      </c>
      <c r="G32" s="25" t="n"/>
      <c r="H32" s="6" t="n"/>
      <c r="I32" s="6" t="n"/>
      <c r="J32" s="6" t="n"/>
      <c r="K32" s="25" t="n"/>
      <c r="L32" s="25" t="n"/>
      <c r="M32" s="6" t="n"/>
      <c r="N32" s="6" t="n"/>
      <c r="O32" s="6" t="n"/>
      <c r="P32" s="6" t="n"/>
      <c r="Q32" s="20" t="n"/>
      <c r="R32" s="20" t="n"/>
      <c r="S32" s="21">
        <f>IF($A32="","",IFERROR($Q32+$R32,0))</f>
        <v/>
      </c>
      <c r="T32" s="6" t="n"/>
      <c r="U32" s="6" t="n"/>
      <c r="V32" s="6" t="n"/>
      <c r="W32" s="6" t="n"/>
    </row>
    <row r="33" ht="20" customHeight="1">
      <c r="A33" s="6" t="n"/>
      <c r="B33" s="6" t="n"/>
      <c r="C33" s="6" t="n"/>
      <c r="D33" s="18">
        <f>IF($C33="","",IFERROR(VLOOKUP($C33,'設備台帳'!$A$5:$T$204,7,FALSE),""))</f>
        <v/>
      </c>
      <c r="E33" s="18">
        <f>IF($C33="","",IFERROR(VLOOKUP($C33,'設備台帳'!$A$5:$T$204,2,FALSE),""))</f>
        <v/>
      </c>
      <c r="F33" s="18">
        <f>IF($C33="","",IFERROR(VLOOKUP($C33,'設備台帳'!$A$5:$T$204,3,FALSE),""))</f>
        <v/>
      </c>
      <c r="G33" s="25" t="n"/>
      <c r="H33" s="6" t="n"/>
      <c r="I33" s="6" t="n"/>
      <c r="J33" s="6" t="n"/>
      <c r="K33" s="25" t="n"/>
      <c r="L33" s="25" t="n"/>
      <c r="M33" s="6" t="n"/>
      <c r="N33" s="6" t="n"/>
      <c r="O33" s="6" t="n"/>
      <c r="P33" s="6" t="n"/>
      <c r="Q33" s="20" t="n"/>
      <c r="R33" s="20" t="n"/>
      <c r="S33" s="21">
        <f>IF($A33="","",IFERROR($Q33+$R33,0))</f>
        <v/>
      </c>
      <c r="T33" s="6" t="n"/>
      <c r="U33" s="6" t="n"/>
      <c r="V33" s="6" t="n"/>
      <c r="W33" s="6" t="n"/>
    </row>
    <row r="34" ht="20" customHeight="1">
      <c r="A34" s="6" t="n"/>
      <c r="B34" s="6" t="n"/>
      <c r="C34" s="6" t="n"/>
      <c r="D34" s="18">
        <f>IF($C34="","",IFERROR(VLOOKUP($C34,'設備台帳'!$A$5:$T$204,7,FALSE),""))</f>
        <v/>
      </c>
      <c r="E34" s="18">
        <f>IF($C34="","",IFERROR(VLOOKUP($C34,'設備台帳'!$A$5:$T$204,2,FALSE),""))</f>
        <v/>
      </c>
      <c r="F34" s="18">
        <f>IF($C34="","",IFERROR(VLOOKUP($C34,'設備台帳'!$A$5:$T$204,3,FALSE),""))</f>
        <v/>
      </c>
      <c r="G34" s="25" t="n"/>
      <c r="H34" s="6" t="n"/>
      <c r="I34" s="6" t="n"/>
      <c r="J34" s="6" t="n"/>
      <c r="K34" s="25" t="n"/>
      <c r="L34" s="25" t="n"/>
      <c r="M34" s="6" t="n"/>
      <c r="N34" s="6" t="n"/>
      <c r="O34" s="6" t="n"/>
      <c r="P34" s="6" t="n"/>
      <c r="Q34" s="20" t="n"/>
      <c r="R34" s="20" t="n"/>
      <c r="S34" s="21">
        <f>IF($A34="","",IFERROR($Q34+$R34,0))</f>
        <v/>
      </c>
      <c r="T34" s="6" t="n"/>
      <c r="U34" s="6" t="n"/>
      <c r="V34" s="6" t="n"/>
      <c r="W34" s="6" t="n"/>
    </row>
    <row r="35" ht="20" customHeight="1">
      <c r="A35" s="6" t="n"/>
      <c r="B35" s="6" t="n"/>
      <c r="C35" s="6" t="n"/>
      <c r="D35" s="18">
        <f>IF($C35="","",IFERROR(VLOOKUP($C35,'設備台帳'!$A$5:$T$204,7,FALSE),""))</f>
        <v/>
      </c>
      <c r="E35" s="18">
        <f>IF($C35="","",IFERROR(VLOOKUP($C35,'設備台帳'!$A$5:$T$204,2,FALSE),""))</f>
        <v/>
      </c>
      <c r="F35" s="18">
        <f>IF($C35="","",IFERROR(VLOOKUP($C35,'設備台帳'!$A$5:$T$204,3,FALSE),""))</f>
        <v/>
      </c>
      <c r="G35" s="25" t="n"/>
      <c r="H35" s="6" t="n"/>
      <c r="I35" s="6" t="n"/>
      <c r="J35" s="6" t="n"/>
      <c r="K35" s="25" t="n"/>
      <c r="L35" s="25" t="n"/>
      <c r="M35" s="6" t="n"/>
      <c r="N35" s="6" t="n"/>
      <c r="O35" s="6" t="n"/>
      <c r="P35" s="6" t="n"/>
      <c r="Q35" s="20" t="n"/>
      <c r="R35" s="20" t="n"/>
      <c r="S35" s="21">
        <f>IF($A35="","",IFERROR($Q35+$R35,0))</f>
        <v/>
      </c>
      <c r="T35" s="6" t="n"/>
      <c r="U35" s="6" t="n"/>
      <c r="V35" s="6" t="n"/>
      <c r="W35" s="6" t="n"/>
    </row>
    <row r="36" ht="20" customHeight="1">
      <c r="A36" s="6" t="n"/>
      <c r="B36" s="6" t="n"/>
      <c r="C36" s="6" t="n"/>
      <c r="D36" s="18">
        <f>IF($C36="","",IFERROR(VLOOKUP($C36,'設備台帳'!$A$5:$T$204,7,FALSE),""))</f>
        <v/>
      </c>
      <c r="E36" s="18">
        <f>IF($C36="","",IFERROR(VLOOKUP($C36,'設備台帳'!$A$5:$T$204,2,FALSE),""))</f>
        <v/>
      </c>
      <c r="F36" s="18">
        <f>IF($C36="","",IFERROR(VLOOKUP($C36,'設備台帳'!$A$5:$T$204,3,FALSE),""))</f>
        <v/>
      </c>
      <c r="G36" s="25" t="n"/>
      <c r="H36" s="6" t="n"/>
      <c r="I36" s="6" t="n"/>
      <c r="J36" s="6" t="n"/>
      <c r="K36" s="25" t="n"/>
      <c r="L36" s="25" t="n"/>
      <c r="M36" s="6" t="n"/>
      <c r="N36" s="6" t="n"/>
      <c r="O36" s="6" t="n"/>
      <c r="P36" s="6" t="n"/>
      <c r="Q36" s="20" t="n"/>
      <c r="R36" s="20" t="n"/>
      <c r="S36" s="21">
        <f>IF($A36="","",IFERROR($Q36+$R36,0))</f>
        <v/>
      </c>
      <c r="T36" s="6" t="n"/>
      <c r="U36" s="6" t="n"/>
      <c r="V36" s="6" t="n"/>
      <c r="W36" s="6" t="n"/>
    </row>
    <row r="37" ht="20" customHeight="1">
      <c r="A37" s="6" t="n"/>
      <c r="B37" s="6" t="n"/>
      <c r="C37" s="6" t="n"/>
      <c r="D37" s="18">
        <f>IF($C37="","",IFERROR(VLOOKUP($C37,'設備台帳'!$A$5:$T$204,7,FALSE),""))</f>
        <v/>
      </c>
      <c r="E37" s="18">
        <f>IF($C37="","",IFERROR(VLOOKUP($C37,'設備台帳'!$A$5:$T$204,2,FALSE),""))</f>
        <v/>
      </c>
      <c r="F37" s="18">
        <f>IF($C37="","",IFERROR(VLOOKUP($C37,'設備台帳'!$A$5:$T$204,3,FALSE),""))</f>
        <v/>
      </c>
      <c r="G37" s="25" t="n"/>
      <c r="H37" s="6" t="n"/>
      <c r="I37" s="6" t="n"/>
      <c r="J37" s="6" t="n"/>
      <c r="K37" s="25" t="n"/>
      <c r="L37" s="25" t="n"/>
      <c r="M37" s="6" t="n"/>
      <c r="N37" s="6" t="n"/>
      <c r="O37" s="6" t="n"/>
      <c r="P37" s="6" t="n"/>
      <c r="Q37" s="20" t="n"/>
      <c r="R37" s="20" t="n"/>
      <c r="S37" s="21">
        <f>IF($A37="","",IFERROR($Q37+$R37,0))</f>
        <v/>
      </c>
      <c r="T37" s="6" t="n"/>
      <c r="U37" s="6" t="n"/>
      <c r="V37" s="6" t="n"/>
      <c r="W37" s="6" t="n"/>
    </row>
    <row r="38" ht="20" customHeight="1">
      <c r="A38" s="6" t="n"/>
      <c r="B38" s="6" t="n"/>
      <c r="C38" s="6" t="n"/>
      <c r="D38" s="18">
        <f>IF($C38="","",IFERROR(VLOOKUP($C38,'設備台帳'!$A$5:$T$204,7,FALSE),""))</f>
        <v/>
      </c>
      <c r="E38" s="18">
        <f>IF($C38="","",IFERROR(VLOOKUP($C38,'設備台帳'!$A$5:$T$204,2,FALSE),""))</f>
        <v/>
      </c>
      <c r="F38" s="18">
        <f>IF($C38="","",IFERROR(VLOOKUP($C38,'設備台帳'!$A$5:$T$204,3,FALSE),""))</f>
        <v/>
      </c>
      <c r="G38" s="25" t="n"/>
      <c r="H38" s="6" t="n"/>
      <c r="I38" s="6" t="n"/>
      <c r="J38" s="6" t="n"/>
      <c r="K38" s="25" t="n"/>
      <c r="L38" s="25" t="n"/>
      <c r="M38" s="6" t="n"/>
      <c r="N38" s="6" t="n"/>
      <c r="O38" s="6" t="n"/>
      <c r="P38" s="6" t="n"/>
      <c r="Q38" s="20" t="n"/>
      <c r="R38" s="20" t="n"/>
      <c r="S38" s="21">
        <f>IF($A38="","",IFERROR($Q38+$R38,0))</f>
        <v/>
      </c>
      <c r="T38" s="6" t="n"/>
      <c r="U38" s="6" t="n"/>
      <c r="V38" s="6" t="n"/>
      <c r="W38" s="6" t="n"/>
    </row>
    <row r="39" ht="20" customHeight="1">
      <c r="A39" s="6" t="n"/>
      <c r="B39" s="6" t="n"/>
      <c r="C39" s="6" t="n"/>
      <c r="D39" s="18">
        <f>IF($C39="","",IFERROR(VLOOKUP($C39,'設備台帳'!$A$5:$T$204,7,FALSE),""))</f>
        <v/>
      </c>
      <c r="E39" s="18">
        <f>IF($C39="","",IFERROR(VLOOKUP($C39,'設備台帳'!$A$5:$T$204,2,FALSE),""))</f>
        <v/>
      </c>
      <c r="F39" s="18">
        <f>IF($C39="","",IFERROR(VLOOKUP($C39,'設備台帳'!$A$5:$T$204,3,FALSE),""))</f>
        <v/>
      </c>
      <c r="G39" s="25" t="n"/>
      <c r="H39" s="6" t="n"/>
      <c r="I39" s="6" t="n"/>
      <c r="J39" s="6" t="n"/>
      <c r="K39" s="25" t="n"/>
      <c r="L39" s="25" t="n"/>
      <c r="M39" s="6" t="n"/>
      <c r="N39" s="6" t="n"/>
      <c r="O39" s="6" t="n"/>
      <c r="P39" s="6" t="n"/>
      <c r="Q39" s="20" t="n"/>
      <c r="R39" s="20" t="n"/>
      <c r="S39" s="21">
        <f>IF($A39="","",IFERROR($Q39+$R39,0))</f>
        <v/>
      </c>
      <c r="T39" s="6" t="n"/>
      <c r="U39" s="6" t="n"/>
      <c r="V39" s="6" t="n"/>
      <c r="W39" s="6" t="n"/>
    </row>
    <row r="40" ht="20" customHeight="1">
      <c r="A40" s="6" t="n"/>
      <c r="B40" s="6" t="n"/>
      <c r="C40" s="6" t="n"/>
      <c r="D40" s="18">
        <f>IF($C40="","",IFERROR(VLOOKUP($C40,'設備台帳'!$A$5:$T$204,7,FALSE),""))</f>
        <v/>
      </c>
      <c r="E40" s="18">
        <f>IF($C40="","",IFERROR(VLOOKUP($C40,'設備台帳'!$A$5:$T$204,2,FALSE),""))</f>
        <v/>
      </c>
      <c r="F40" s="18">
        <f>IF($C40="","",IFERROR(VLOOKUP($C40,'設備台帳'!$A$5:$T$204,3,FALSE),""))</f>
        <v/>
      </c>
      <c r="G40" s="25" t="n"/>
      <c r="H40" s="6" t="n"/>
      <c r="I40" s="6" t="n"/>
      <c r="J40" s="6" t="n"/>
      <c r="K40" s="25" t="n"/>
      <c r="L40" s="25" t="n"/>
      <c r="M40" s="6" t="n"/>
      <c r="N40" s="6" t="n"/>
      <c r="O40" s="6" t="n"/>
      <c r="P40" s="6" t="n"/>
      <c r="Q40" s="20" t="n"/>
      <c r="R40" s="20" t="n"/>
      <c r="S40" s="21">
        <f>IF($A40="","",IFERROR($Q40+$R40,0))</f>
        <v/>
      </c>
      <c r="T40" s="6" t="n"/>
      <c r="U40" s="6" t="n"/>
      <c r="V40" s="6" t="n"/>
      <c r="W40" s="6" t="n"/>
    </row>
    <row r="41" ht="20" customHeight="1">
      <c r="A41" s="6" t="n"/>
      <c r="B41" s="6" t="n"/>
      <c r="C41" s="6" t="n"/>
      <c r="D41" s="18">
        <f>IF($C41="","",IFERROR(VLOOKUP($C41,'設備台帳'!$A$5:$T$204,7,FALSE),""))</f>
        <v/>
      </c>
      <c r="E41" s="18">
        <f>IF($C41="","",IFERROR(VLOOKUP($C41,'設備台帳'!$A$5:$T$204,2,FALSE),""))</f>
        <v/>
      </c>
      <c r="F41" s="18">
        <f>IF($C41="","",IFERROR(VLOOKUP($C41,'設備台帳'!$A$5:$T$204,3,FALSE),""))</f>
        <v/>
      </c>
      <c r="G41" s="25" t="n"/>
      <c r="H41" s="6" t="n"/>
      <c r="I41" s="6" t="n"/>
      <c r="J41" s="6" t="n"/>
      <c r="K41" s="25" t="n"/>
      <c r="L41" s="25" t="n"/>
      <c r="M41" s="6" t="n"/>
      <c r="N41" s="6" t="n"/>
      <c r="O41" s="6" t="n"/>
      <c r="P41" s="6" t="n"/>
      <c r="Q41" s="20" t="n"/>
      <c r="R41" s="20" t="n"/>
      <c r="S41" s="21">
        <f>IF($A41="","",IFERROR($Q41+$R41,0))</f>
        <v/>
      </c>
      <c r="T41" s="6" t="n"/>
      <c r="U41" s="6" t="n"/>
      <c r="V41" s="6" t="n"/>
      <c r="W41" s="6" t="n"/>
    </row>
    <row r="42" ht="20" customHeight="1">
      <c r="A42" s="6" t="n"/>
      <c r="B42" s="6" t="n"/>
      <c r="C42" s="6" t="n"/>
      <c r="D42" s="18">
        <f>IF($C42="","",IFERROR(VLOOKUP($C42,'設備台帳'!$A$5:$T$204,7,FALSE),""))</f>
        <v/>
      </c>
      <c r="E42" s="18">
        <f>IF($C42="","",IFERROR(VLOOKUP($C42,'設備台帳'!$A$5:$T$204,2,FALSE),""))</f>
        <v/>
      </c>
      <c r="F42" s="18">
        <f>IF($C42="","",IFERROR(VLOOKUP($C42,'設備台帳'!$A$5:$T$204,3,FALSE),""))</f>
        <v/>
      </c>
      <c r="G42" s="25" t="n"/>
      <c r="H42" s="6" t="n"/>
      <c r="I42" s="6" t="n"/>
      <c r="J42" s="6" t="n"/>
      <c r="K42" s="25" t="n"/>
      <c r="L42" s="25" t="n"/>
      <c r="M42" s="6" t="n"/>
      <c r="N42" s="6" t="n"/>
      <c r="O42" s="6" t="n"/>
      <c r="P42" s="6" t="n"/>
      <c r="Q42" s="20" t="n"/>
      <c r="R42" s="20" t="n"/>
      <c r="S42" s="21">
        <f>IF($A42="","",IFERROR($Q42+$R42,0))</f>
        <v/>
      </c>
      <c r="T42" s="6" t="n"/>
      <c r="U42" s="6" t="n"/>
      <c r="V42" s="6" t="n"/>
      <c r="W42" s="6" t="n"/>
    </row>
    <row r="43" ht="20" customHeight="1">
      <c r="A43" s="6" t="n"/>
      <c r="B43" s="6" t="n"/>
      <c r="C43" s="6" t="n"/>
      <c r="D43" s="18">
        <f>IF($C43="","",IFERROR(VLOOKUP($C43,'設備台帳'!$A$5:$T$204,7,FALSE),""))</f>
        <v/>
      </c>
      <c r="E43" s="18">
        <f>IF($C43="","",IFERROR(VLOOKUP($C43,'設備台帳'!$A$5:$T$204,2,FALSE),""))</f>
        <v/>
      </c>
      <c r="F43" s="18">
        <f>IF($C43="","",IFERROR(VLOOKUP($C43,'設備台帳'!$A$5:$T$204,3,FALSE),""))</f>
        <v/>
      </c>
      <c r="G43" s="25" t="n"/>
      <c r="H43" s="6" t="n"/>
      <c r="I43" s="6" t="n"/>
      <c r="J43" s="6" t="n"/>
      <c r="K43" s="25" t="n"/>
      <c r="L43" s="25" t="n"/>
      <c r="M43" s="6" t="n"/>
      <c r="N43" s="6" t="n"/>
      <c r="O43" s="6" t="n"/>
      <c r="P43" s="6" t="n"/>
      <c r="Q43" s="20" t="n"/>
      <c r="R43" s="20" t="n"/>
      <c r="S43" s="21">
        <f>IF($A43="","",IFERROR($Q43+$R43,0))</f>
        <v/>
      </c>
      <c r="T43" s="6" t="n"/>
      <c r="U43" s="6" t="n"/>
      <c r="V43" s="6" t="n"/>
      <c r="W43" s="6" t="n"/>
    </row>
    <row r="44" ht="20" customHeight="1">
      <c r="A44" s="6" t="n"/>
      <c r="B44" s="6" t="n"/>
      <c r="C44" s="6" t="n"/>
      <c r="D44" s="18">
        <f>IF($C44="","",IFERROR(VLOOKUP($C44,'設備台帳'!$A$5:$T$204,7,FALSE),""))</f>
        <v/>
      </c>
      <c r="E44" s="18">
        <f>IF($C44="","",IFERROR(VLOOKUP($C44,'設備台帳'!$A$5:$T$204,2,FALSE),""))</f>
        <v/>
      </c>
      <c r="F44" s="18">
        <f>IF($C44="","",IFERROR(VLOOKUP($C44,'設備台帳'!$A$5:$T$204,3,FALSE),""))</f>
        <v/>
      </c>
      <c r="G44" s="25" t="n"/>
      <c r="H44" s="6" t="n"/>
      <c r="I44" s="6" t="n"/>
      <c r="J44" s="6" t="n"/>
      <c r="K44" s="25" t="n"/>
      <c r="L44" s="25" t="n"/>
      <c r="M44" s="6" t="n"/>
      <c r="N44" s="6" t="n"/>
      <c r="O44" s="6" t="n"/>
      <c r="P44" s="6" t="n"/>
      <c r="Q44" s="20" t="n"/>
      <c r="R44" s="20" t="n"/>
      <c r="S44" s="21">
        <f>IF($A44="","",IFERROR($Q44+$R44,0))</f>
        <v/>
      </c>
      <c r="T44" s="6" t="n"/>
      <c r="U44" s="6" t="n"/>
      <c r="V44" s="6" t="n"/>
      <c r="W44" s="6" t="n"/>
    </row>
    <row r="45" ht="20" customHeight="1">
      <c r="A45" s="6" t="n"/>
      <c r="B45" s="6" t="n"/>
      <c r="C45" s="6" t="n"/>
      <c r="D45" s="18">
        <f>IF($C45="","",IFERROR(VLOOKUP($C45,'設備台帳'!$A$5:$T$204,7,FALSE),""))</f>
        <v/>
      </c>
      <c r="E45" s="18">
        <f>IF($C45="","",IFERROR(VLOOKUP($C45,'設備台帳'!$A$5:$T$204,2,FALSE),""))</f>
        <v/>
      </c>
      <c r="F45" s="18">
        <f>IF($C45="","",IFERROR(VLOOKUP($C45,'設備台帳'!$A$5:$T$204,3,FALSE),""))</f>
        <v/>
      </c>
      <c r="G45" s="25" t="n"/>
      <c r="H45" s="6" t="n"/>
      <c r="I45" s="6" t="n"/>
      <c r="J45" s="6" t="n"/>
      <c r="K45" s="25" t="n"/>
      <c r="L45" s="25" t="n"/>
      <c r="M45" s="6" t="n"/>
      <c r="N45" s="6" t="n"/>
      <c r="O45" s="6" t="n"/>
      <c r="P45" s="6" t="n"/>
      <c r="Q45" s="20" t="n"/>
      <c r="R45" s="20" t="n"/>
      <c r="S45" s="21">
        <f>IF($A45="","",IFERROR($Q45+$R45,0))</f>
        <v/>
      </c>
      <c r="T45" s="6" t="n"/>
      <c r="U45" s="6" t="n"/>
      <c r="V45" s="6" t="n"/>
      <c r="W45" s="6" t="n"/>
    </row>
    <row r="46" ht="20" customHeight="1">
      <c r="A46" s="6" t="n"/>
      <c r="B46" s="6" t="n"/>
      <c r="C46" s="6" t="n"/>
      <c r="D46" s="18">
        <f>IF($C46="","",IFERROR(VLOOKUP($C46,'設備台帳'!$A$5:$T$204,7,FALSE),""))</f>
        <v/>
      </c>
      <c r="E46" s="18">
        <f>IF($C46="","",IFERROR(VLOOKUP($C46,'設備台帳'!$A$5:$T$204,2,FALSE),""))</f>
        <v/>
      </c>
      <c r="F46" s="18">
        <f>IF($C46="","",IFERROR(VLOOKUP($C46,'設備台帳'!$A$5:$T$204,3,FALSE),""))</f>
        <v/>
      </c>
      <c r="G46" s="25" t="n"/>
      <c r="H46" s="6" t="n"/>
      <c r="I46" s="6" t="n"/>
      <c r="J46" s="6" t="n"/>
      <c r="K46" s="25" t="n"/>
      <c r="L46" s="25" t="n"/>
      <c r="M46" s="6" t="n"/>
      <c r="N46" s="6" t="n"/>
      <c r="O46" s="6" t="n"/>
      <c r="P46" s="6" t="n"/>
      <c r="Q46" s="20" t="n"/>
      <c r="R46" s="20" t="n"/>
      <c r="S46" s="21">
        <f>IF($A46="","",IFERROR($Q46+$R46,0))</f>
        <v/>
      </c>
      <c r="T46" s="6" t="n"/>
      <c r="U46" s="6" t="n"/>
      <c r="V46" s="6" t="n"/>
      <c r="W46" s="6" t="n"/>
    </row>
    <row r="47" ht="20" customHeight="1">
      <c r="A47" s="6" t="n"/>
      <c r="B47" s="6" t="n"/>
      <c r="C47" s="6" t="n"/>
      <c r="D47" s="18">
        <f>IF($C47="","",IFERROR(VLOOKUP($C47,'設備台帳'!$A$5:$T$204,7,FALSE),""))</f>
        <v/>
      </c>
      <c r="E47" s="18">
        <f>IF($C47="","",IFERROR(VLOOKUP($C47,'設備台帳'!$A$5:$T$204,2,FALSE),""))</f>
        <v/>
      </c>
      <c r="F47" s="18">
        <f>IF($C47="","",IFERROR(VLOOKUP($C47,'設備台帳'!$A$5:$T$204,3,FALSE),""))</f>
        <v/>
      </c>
      <c r="G47" s="25" t="n"/>
      <c r="H47" s="6" t="n"/>
      <c r="I47" s="6" t="n"/>
      <c r="J47" s="6" t="n"/>
      <c r="K47" s="25" t="n"/>
      <c r="L47" s="25" t="n"/>
      <c r="M47" s="6" t="n"/>
      <c r="N47" s="6" t="n"/>
      <c r="O47" s="6" t="n"/>
      <c r="P47" s="6" t="n"/>
      <c r="Q47" s="20" t="n"/>
      <c r="R47" s="20" t="n"/>
      <c r="S47" s="21">
        <f>IF($A47="","",IFERROR($Q47+$R47,0))</f>
        <v/>
      </c>
      <c r="T47" s="6" t="n"/>
      <c r="U47" s="6" t="n"/>
      <c r="V47" s="6" t="n"/>
      <c r="W47" s="6" t="n"/>
    </row>
    <row r="48" ht="20" customHeight="1">
      <c r="A48" s="6" t="n"/>
      <c r="B48" s="6" t="n"/>
      <c r="C48" s="6" t="n"/>
      <c r="D48" s="18">
        <f>IF($C48="","",IFERROR(VLOOKUP($C48,'設備台帳'!$A$5:$T$204,7,FALSE),""))</f>
        <v/>
      </c>
      <c r="E48" s="18">
        <f>IF($C48="","",IFERROR(VLOOKUP($C48,'設備台帳'!$A$5:$T$204,2,FALSE),""))</f>
        <v/>
      </c>
      <c r="F48" s="18">
        <f>IF($C48="","",IFERROR(VLOOKUP($C48,'設備台帳'!$A$5:$T$204,3,FALSE),""))</f>
        <v/>
      </c>
      <c r="G48" s="25" t="n"/>
      <c r="H48" s="6" t="n"/>
      <c r="I48" s="6" t="n"/>
      <c r="J48" s="6" t="n"/>
      <c r="K48" s="25" t="n"/>
      <c r="L48" s="25" t="n"/>
      <c r="M48" s="6" t="n"/>
      <c r="N48" s="6" t="n"/>
      <c r="O48" s="6" t="n"/>
      <c r="P48" s="6" t="n"/>
      <c r="Q48" s="20" t="n"/>
      <c r="R48" s="20" t="n"/>
      <c r="S48" s="21">
        <f>IF($A48="","",IFERROR($Q48+$R48,0))</f>
        <v/>
      </c>
      <c r="T48" s="6" t="n"/>
      <c r="U48" s="6" t="n"/>
      <c r="V48" s="6" t="n"/>
      <c r="W48" s="6" t="n"/>
    </row>
    <row r="49" ht="20" customHeight="1">
      <c r="A49" s="6" t="n"/>
      <c r="B49" s="6" t="n"/>
      <c r="C49" s="6" t="n"/>
      <c r="D49" s="18">
        <f>IF($C49="","",IFERROR(VLOOKUP($C49,'設備台帳'!$A$5:$T$204,7,FALSE),""))</f>
        <v/>
      </c>
      <c r="E49" s="18">
        <f>IF($C49="","",IFERROR(VLOOKUP($C49,'設備台帳'!$A$5:$T$204,2,FALSE),""))</f>
        <v/>
      </c>
      <c r="F49" s="18">
        <f>IF($C49="","",IFERROR(VLOOKUP($C49,'設備台帳'!$A$5:$T$204,3,FALSE),""))</f>
        <v/>
      </c>
      <c r="G49" s="25" t="n"/>
      <c r="H49" s="6" t="n"/>
      <c r="I49" s="6" t="n"/>
      <c r="J49" s="6" t="n"/>
      <c r="K49" s="25" t="n"/>
      <c r="L49" s="25" t="n"/>
      <c r="M49" s="6" t="n"/>
      <c r="N49" s="6" t="n"/>
      <c r="O49" s="6" t="n"/>
      <c r="P49" s="6" t="n"/>
      <c r="Q49" s="20" t="n"/>
      <c r="R49" s="20" t="n"/>
      <c r="S49" s="21">
        <f>IF($A49="","",IFERROR($Q49+$R49,0))</f>
        <v/>
      </c>
      <c r="T49" s="6" t="n"/>
      <c r="U49" s="6" t="n"/>
      <c r="V49" s="6" t="n"/>
      <c r="W49" s="6" t="n"/>
    </row>
    <row r="50" ht="20" customHeight="1">
      <c r="A50" s="6" t="n"/>
      <c r="B50" s="6" t="n"/>
      <c r="C50" s="6" t="n"/>
      <c r="D50" s="18">
        <f>IF($C50="","",IFERROR(VLOOKUP($C50,'設備台帳'!$A$5:$T$204,7,FALSE),""))</f>
        <v/>
      </c>
      <c r="E50" s="18">
        <f>IF($C50="","",IFERROR(VLOOKUP($C50,'設備台帳'!$A$5:$T$204,2,FALSE),""))</f>
        <v/>
      </c>
      <c r="F50" s="18">
        <f>IF($C50="","",IFERROR(VLOOKUP($C50,'設備台帳'!$A$5:$T$204,3,FALSE),""))</f>
        <v/>
      </c>
      <c r="G50" s="25" t="n"/>
      <c r="H50" s="6" t="n"/>
      <c r="I50" s="6" t="n"/>
      <c r="J50" s="6" t="n"/>
      <c r="K50" s="25" t="n"/>
      <c r="L50" s="25" t="n"/>
      <c r="M50" s="6" t="n"/>
      <c r="N50" s="6" t="n"/>
      <c r="O50" s="6" t="n"/>
      <c r="P50" s="6" t="n"/>
      <c r="Q50" s="20" t="n"/>
      <c r="R50" s="20" t="n"/>
      <c r="S50" s="21">
        <f>IF($A50="","",IFERROR($Q50+$R50,0))</f>
        <v/>
      </c>
      <c r="T50" s="6" t="n"/>
      <c r="U50" s="6" t="n"/>
      <c r="V50" s="6" t="n"/>
      <c r="W50" s="6" t="n"/>
    </row>
    <row r="51" ht="20" customHeight="1">
      <c r="A51" s="6" t="n"/>
      <c r="B51" s="6" t="n"/>
      <c r="C51" s="6" t="n"/>
      <c r="D51" s="18">
        <f>IF($C51="","",IFERROR(VLOOKUP($C51,'設備台帳'!$A$5:$T$204,7,FALSE),""))</f>
        <v/>
      </c>
      <c r="E51" s="18">
        <f>IF($C51="","",IFERROR(VLOOKUP($C51,'設備台帳'!$A$5:$T$204,2,FALSE),""))</f>
        <v/>
      </c>
      <c r="F51" s="18">
        <f>IF($C51="","",IFERROR(VLOOKUP($C51,'設備台帳'!$A$5:$T$204,3,FALSE),""))</f>
        <v/>
      </c>
      <c r="G51" s="25" t="n"/>
      <c r="H51" s="6" t="n"/>
      <c r="I51" s="6" t="n"/>
      <c r="J51" s="6" t="n"/>
      <c r="K51" s="25" t="n"/>
      <c r="L51" s="25" t="n"/>
      <c r="M51" s="6" t="n"/>
      <c r="N51" s="6" t="n"/>
      <c r="O51" s="6" t="n"/>
      <c r="P51" s="6" t="n"/>
      <c r="Q51" s="20" t="n"/>
      <c r="R51" s="20" t="n"/>
      <c r="S51" s="21">
        <f>IF($A51="","",IFERROR($Q51+$R51,0))</f>
        <v/>
      </c>
      <c r="T51" s="6" t="n"/>
      <c r="U51" s="6" t="n"/>
      <c r="V51" s="6" t="n"/>
      <c r="W51" s="6" t="n"/>
    </row>
    <row r="52" ht="20" customHeight="1">
      <c r="A52" s="6" t="n"/>
      <c r="B52" s="6" t="n"/>
      <c r="C52" s="6" t="n"/>
      <c r="D52" s="18">
        <f>IF($C52="","",IFERROR(VLOOKUP($C52,'設備台帳'!$A$5:$T$204,7,FALSE),""))</f>
        <v/>
      </c>
      <c r="E52" s="18">
        <f>IF($C52="","",IFERROR(VLOOKUP($C52,'設備台帳'!$A$5:$T$204,2,FALSE),""))</f>
        <v/>
      </c>
      <c r="F52" s="18">
        <f>IF($C52="","",IFERROR(VLOOKUP($C52,'設備台帳'!$A$5:$T$204,3,FALSE),""))</f>
        <v/>
      </c>
      <c r="G52" s="25" t="n"/>
      <c r="H52" s="6" t="n"/>
      <c r="I52" s="6" t="n"/>
      <c r="J52" s="6" t="n"/>
      <c r="K52" s="25" t="n"/>
      <c r="L52" s="25" t="n"/>
      <c r="M52" s="6" t="n"/>
      <c r="N52" s="6" t="n"/>
      <c r="O52" s="6" t="n"/>
      <c r="P52" s="6" t="n"/>
      <c r="Q52" s="20" t="n"/>
      <c r="R52" s="20" t="n"/>
      <c r="S52" s="21">
        <f>IF($A52="","",IFERROR($Q52+$R52,0))</f>
        <v/>
      </c>
      <c r="T52" s="6" t="n"/>
      <c r="U52" s="6" t="n"/>
      <c r="V52" s="6" t="n"/>
      <c r="W52" s="6" t="n"/>
    </row>
    <row r="53" ht="20" customHeight="1">
      <c r="A53" s="6" t="n"/>
      <c r="B53" s="6" t="n"/>
      <c r="C53" s="6" t="n"/>
      <c r="D53" s="18">
        <f>IF($C53="","",IFERROR(VLOOKUP($C53,'設備台帳'!$A$5:$T$204,7,FALSE),""))</f>
        <v/>
      </c>
      <c r="E53" s="18">
        <f>IF($C53="","",IFERROR(VLOOKUP($C53,'設備台帳'!$A$5:$T$204,2,FALSE),""))</f>
        <v/>
      </c>
      <c r="F53" s="18">
        <f>IF($C53="","",IFERROR(VLOOKUP($C53,'設備台帳'!$A$5:$T$204,3,FALSE),""))</f>
        <v/>
      </c>
      <c r="G53" s="25" t="n"/>
      <c r="H53" s="6" t="n"/>
      <c r="I53" s="6" t="n"/>
      <c r="J53" s="6" t="n"/>
      <c r="K53" s="25" t="n"/>
      <c r="L53" s="25" t="n"/>
      <c r="M53" s="6" t="n"/>
      <c r="N53" s="6" t="n"/>
      <c r="O53" s="6" t="n"/>
      <c r="P53" s="6" t="n"/>
      <c r="Q53" s="20" t="n"/>
      <c r="R53" s="20" t="n"/>
      <c r="S53" s="21">
        <f>IF($A53="","",IFERROR($Q53+$R53,0))</f>
        <v/>
      </c>
      <c r="T53" s="6" t="n"/>
      <c r="U53" s="6" t="n"/>
      <c r="V53" s="6" t="n"/>
      <c r="W53" s="6" t="n"/>
    </row>
    <row r="54" ht="20" customHeight="1">
      <c r="A54" s="6" t="n"/>
      <c r="B54" s="6" t="n"/>
      <c r="C54" s="6" t="n"/>
      <c r="D54" s="18">
        <f>IF($C54="","",IFERROR(VLOOKUP($C54,'設備台帳'!$A$5:$T$204,7,FALSE),""))</f>
        <v/>
      </c>
      <c r="E54" s="18">
        <f>IF($C54="","",IFERROR(VLOOKUP($C54,'設備台帳'!$A$5:$T$204,2,FALSE),""))</f>
        <v/>
      </c>
      <c r="F54" s="18">
        <f>IF($C54="","",IFERROR(VLOOKUP($C54,'設備台帳'!$A$5:$T$204,3,FALSE),""))</f>
        <v/>
      </c>
      <c r="G54" s="25" t="n"/>
      <c r="H54" s="6" t="n"/>
      <c r="I54" s="6" t="n"/>
      <c r="J54" s="6" t="n"/>
      <c r="K54" s="25" t="n"/>
      <c r="L54" s="25" t="n"/>
      <c r="M54" s="6" t="n"/>
      <c r="N54" s="6" t="n"/>
      <c r="O54" s="6" t="n"/>
      <c r="P54" s="6" t="n"/>
      <c r="Q54" s="20" t="n"/>
      <c r="R54" s="20" t="n"/>
      <c r="S54" s="21">
        <f>IF($A54="","",IFERROR($Q54+$R54,0))</f>
        <v/>
      </c>
      <c r="T54" s="6" t="n"/>
      <c r="U54" s="6" t="n"/>
      <c r="V54" s="6" t="n"/>
      <c r="W54" s="6" t="n"/>
    </row>
    <row r="55" ht="20" customHeight="1">
      <c r="A55" s="6" t="n"/>
      <c r="B55" s="6" t="n"/>
      <c r="C55" s="6" t="n"/>
      <c r="D55" s="18">
        <f>IF($C55="","",IFERROR(VLOOKUP($C55,'設備台帳'!$A$5:$T$204,7,FALSE),""))</f>
        <v/>
      </c>
      <c r="E55" s="18">
        <f>IF($C55="","",IFERROR(VLOOKUP($C55,'設備台帳'!$A$5:$T$204,2,FALSE),""))</f>
        <v/>
      </c>
      <c r="F55" s="18">
        <f>IF($C55="","",IFERROR(VLOOKUP($C55,'設備台帳'!$A$5:$T$204,3,FALSE),""))</f>
        <v/>
      </c>
      <c r="G55" s="25" t="n"/>
      <c r="H55" s="6" t="n"/>
      <c r="I55" s="6" t="n"/>
      <c r="J55" s="6" t="n"/>
      <c r="K55" s="25" t="n"/>
      <c r="L55" s="25" t="n"/>
      <c r="M55" s="6" t="n"/>
      <c r="N55" s="6" t="n"/>
      <c r="O55" s="6" t="n"/>
      <c r="P55" s="6" t="n"/>
      <c r="Q55" s="20" t="n"/>
      <c r="R55" s="20" t="n"/>
      <c r="S55" s="21">
        <f>IF($A55="","",IFERROR($Q55+$R55,0))</f>
        <v/>
      </c>
      <c r="T55" s="6" t="n"/>
      <c r="U55" s="6" t="n"/>
      <c r="V55" s="6" t="n"/>
      <c r="W55" s="6" t="n"/>
    </row>
    <row r="56" ht="20" customHeight="1">
      <c r="A56" s="6" t="n"/>
      <c r="B56" s="6" t="n"/>
      <c r="C56" s="6" t="n"/>
      <c r="D56" s="18">
        <f>IF($C56="","",IFERROR(VLOOKUP($C56,'設備台帳'!$A$5:$T$204,7,FALSE),""))</f>
        <v/>
      </c>
      <c r="E56" s="18">
        <f>IF($C56="","",IFERROR(VLOOKUP($C56,'設備台帳'!$A$5:$T$204,2,FALSE),""))</f>
        <v/>
      </c>
      <c r="F56" s="18">
        <f>IF($C56="","",IFERROR(VLOOKUP($C56,'設備台帳'!$A$5:$T$204,3,FALSE),""))</f>
        <v/>
      </c>
      <c r="G56" s="25" t="n"/>
      <c r="H56" s="6" t="n"/>
      <c r="I56" s="6" t="n"/>
      <c r="J56" s="6" t="n"/>
      <c r="K56" s="25" t="n"/>
      <c r="L56" s="25" t="n"/>
      <c r="M56" s="6" t="n"/>
      <c r="N56" s="6" t="n"/>
      <c r="O56" s="6" t="n"/>
      <c r="P56" s="6" t="n"/>
      <c r="Q56" s="20" t="n"/>
      <c r="R56" s="20" t="n"/>
      <c r="S56" s="21">
        <f>IF($A56="","",IFERROR($Q56+$R56,0))</f>
        <v/>
      </c>
      <c r="T56" s="6" t="n"/>
      <c r="U56" s="6" t="n"/>
      <c r="V56" s="6" t="n"/>
      <c r="W56" s="6" t="n"/>
    </row>
    <row r="57" ht="20" customHeight="1">
      <c r="A57" s="6" t="n"/>
      <c r="B57" s="6" t="n"/>
      <c r="C57" s="6" t="n"/>
      <c r="D57" s="18">
        <f>IF($C57="","",IFERROR(VLOOKUP($C57,'設備台帳'!$A$5:$T$204,7,FALSE),""))</f>
        <v/>
      </c>
      <c r="E57" s="18">
        <f>IF($C57="","",IFERROR(VLOOKUP($C57,'設備台帳'!$A$5:$T$204,2,FALSE),""))</f>
        <v/>
      </c>
      <c r="F57" s="18">
        <f>IF($C57="","",IFERROR(VLOOKUP($C57,'設備台帳'!$A$5:$T$204,3,FALSE),""))</f>
        <v/>
      </c>
      <c r="G57" s="25" t="n"/>
      <c r="H57" s="6" t="n"/>
      <c r="I57" s="6" t="n"/>
      <c r="J57" s="6" t="n"/>
      <c r="K57" s="25" t="n"/>
      <c r="L57" s="25" t="n"/>
      <c r="M57" s="6" t="n"/>
      <c r="N57" s="6" t="n"/>
      <c r="O57" s="6" t="n"/>
      <c r="P57" s="6" t="n"/>
      <c r="Q57" s="20" t="n"/>
      <c r="R57" s="20" t="n"/>
      <c r="S57" s="21">
        <f>IF($A57="","",IFERROR($Q57+$R57,0))</f>
        <v/>
      </c>
      <c r="T57" s="6" t="n"/>
      <c r="U57" s="6" t="n"/>
      <c r="V57" s="6" t="n"/>
      <c r="W57" s="6" t="n"/>
    </row>
    <row r="58" ht="20" customHeight="1">
      <c r="A58" s="6" t="n"/>
      <c r="B58" s="6" t="n"/>
      <c r="C58" s="6" t="n"/>
      <c r="D58" s="18">
        <f>IF($C58="","",IFERROR(VLOOKUP($C58,'設備台帳'!$A$5:$T$204,7,FALSE),""))</f>
        <v/>
      </c>
      <c r="E58" s="18">
        <f>IF($C58="","",IFERROR(VLOOKUP($C58,'設備台帳'!$A$5:$T$204,2,FALSE),""))</f>
        <v/>
      </c>
      <c r="F58" s="18">
        <f>IF($C58="","",IFERROR(VLOOKUP($C58,'設備台帳'!$A$5:$T$204,3,FALSE),""))</f>
        <v/>
      </c>
      <c r="G58" s="25" t="n"/>
      <c r="H58" s="6" t="n"/>
      <c r="I58" s="6" t="n"/>
      <c r="J58" s="6" t="n"/>
      <c r="K58" s="25" t="n"/>
      <c r="L58" s="25" t="n"/>
      <c r="M58" s="6" t="n"/>
      <c r="N58" s="6" t="n"/>
      <c r="O58" s="6" t="n"/>
      <c r="P58" s="6" t="n"/>
      <c r="Q58" s="20" t="n"/>
      <c r="R58" s="20" t="n"/>
      <c r="S58" s="21">
        <f>IF($A58="","",IFERROR($Q58+$R58,0))</f>
        <v/>
      </c>
      <c r="T58" s="6" t="n"/>
      <c r="U58" s="6" t="n"/>
      <c r="V58" s="6" t="n"/>
      <c r="W58" s="6" t="n"/>
    </row>
    <row r="59" ht="20" customHeight="1">
      <c r="A59" s="6" t="n"/>
      <c r="B59" s="6" t="n"/>
      <c r="C59" s="6" t="n"/>
      <c r="D59" s="18">
        <f>IF($C59="","",IFERROR(VLOOKUP($C59,'設備台帳'!$A$5:$T$204,7,FALSE),""))</f>
        <v/>
      </c>
      <c r="E59" s="18">
        <f>IF($C59="","",IFERROR(VLOOKUP($C59,'設備台帳'!$A$5:$T$204,2,FALSE),""))</f>
        <v/>
      </c>
      <c r="F59" s="18">
        <f>IF($C59="","",IFERROR(VLOOKUP($C59,'設備台帳'!$A$5:$T$204,3,FALSE),""))</f>
        <v/>
      </c>
      <c r="G59" s="25" t="n"/>
      <c r="H59" s="6" t="n"/>
      <c r="I59" s="6" t="n"/>
      <c r="J59" s="6" t="n"/>
      <c r="K59" s="25" t="n"/>
      <c r="L59" s="25" t="n"/>
      <c r="M59" s="6" t="n"/>
      <c r="N59" s="6" t="n"/>
      <c r="O59" s="6" t="n"/>
      <c r="P59" s="6" t="n"/>
      <c r="Q59" s="20" t="n"/>
      <c r="R59" s="20" t="n"/>
      <c r="S59" s="21">
        <f>IF($A59="","",IFERROR($Q59+$R59,0))</f>
        <v/>
      </c>
      <c r="T59" s="6" t="n"/>
      <c r="U59" s="6" t="n"/>
      <c r="V59" s="6" t="n"/>
      <c r="W59" s="6" t="n"/>
    </row>
    <row r="60" ht="20" customHeight="1">
      <c r="A60" s="6" t="n"/>
      <c r="B60" s="6" t="n"/>
      <c r="C60" s="6" t="n"/>
      <c r="D60" s="18">
        <f>IF($C60="","",IFERROR(VLOOKUP($C60,'設備台帳'!$A$5:$T$204,7,FALSE),""))</f>
        <v/>
      </c>
      <c r="E60" s="18">
        <f>IF($C60="","",IFERROR(VLOOKUP($C60,'設備台帳'!$A$5:$T$204,2,FALSE),""))</f>
        <v/>
      </c>
      <c r="F60" s="18">
        <f>IF($C60="","",IFERROR(VLOOKUP($C60,'設備台帳'!$A$5:$T$204,3,FALSE),""))</f>
        <v/>
      </c>
      <c r="G60" s="25" t="n"/>
      <c r="H60" s="6" t="n"/>
      <c r="I60" s="6" t="n"/>
      <c r="J60" s="6" t="n"/>
      <c r="K60" s="25" t="n"/>
      <c r="L60" s="25" t="n"/>
      <c r="M60" s="6" t="n"/>
      <c r="N60" s="6" t="n"/>
      <c r="O60" s="6" t="n"/>
      <c r="P60" s="6" t="n"/>
      <c r="Q60" s="20" t="n"/>
      <c r="R60" s="20" t="n"/>
      <c r="S60" s="21">
        <f>IF($A60="","",IFERROR($Q60+$R60,0))</f>
        <v/>
      </c>
      <c r="T60" s="6" t="n"/>
      <c r="U60" s="6" t="n"/>
      <c r="V60" s="6" t="n"/>
      <c r="W60" s="6" t="n"/>
    </row>
    <row r="61" ht="20" customHeight="1">
      <c r="A61" s="6" t="n"/>
      <c r="B61" s="6" t="n"/>
      <c r="C61" s="6" t="n"/>
      <c r="D61" s="18">
        <f>IF($C61="","",IFERROR(VLOOKUP($C61,'設備台帳'!$A$5:$T$204,7,FALSE),""))</f>
        <v/>
      </c>
      <c r="E61" s="18">
        <f>IF($C61="","",IFERROR(VLOOKUP($C61,'設備台帳'!$A$5:$T$204,2,FALSE),""))</f>
        <v/>
      </c>
      <c r="F61" s="18">
        <f>IF($C61="","",IFERROR(VLOOKUP($C61,'設備台帳'!$A$5:$T$204,3,FALSE),""))</f>
        <v/>
      </c>
      <c r="G61" s="25" t="n"/>
      <c r="H61" s="6" t="n"/>
      <c r="I61" s="6" t="n"/>
      <c r="J61" s="6" t="n"/>
      <c r="K61" s="25" t="n"/>
      <c r="L61" s="25" t="n"/>
      <c r="M61" s="6" t="n"/>
      <c r="N61" s="6" t="n"/>
      <c r="O61" s="6" t="n"/>
      <c r="P61" s="6" t="n"/>
      <c r="Q61" s="20" t="n"/>
      <c r="R61" s="20" t="n"/>
      <c r="S61" s="21">
        <f>IF($A61="","",IFERROR($Q61+$R61,0))</f>
        <v/>
      </c>
      <c r="T61" s="6" t="n"/>
      <c r="U61" s="6" t="n"/>
      <c r="V61" s="6" t="n"/>
      <c r="W61" s="6" t="n"/>
    </row>
    <row r="62" ht="20" customHeight="1">
      <c r="A62" s="6" t="n"/>
      <c r="B62" s="6" t="n"/>
      <c r="C62" s="6" t="n"/>
      <c r="D62" s="18">
        <f>IF($C62="","",IFERROR(VLOOKUP($C62,'設備台帳'!$A$5:$T$204,7,FALSE),""))</f>
        <v/>
      </c>
      <c r="E62" s="18">
        <f>IF($C62="","",IFERROR(VLOOKUP($C62,'設備台帳'!$A$5:$T$204,2,FALSE),""))</f>
        <v/>
      </c>
      <c r="F62" s="18">
        <f>IF($C62="","",IFERROR(VLOOKUP($C62,'設備台帳'!$A$5:$T$204,3,FALSE),""))</f>
        <v/>
      </c>
      <c r="G62" s="25" t="n"/>
      <c r="H62" s="6" t="n"/>
      <c r="I62" s="6" t="n"/>
      <c r="J62" s="6" t="n"/>
      <c r="K62" s="25" t="n"/>
      <c r="L62" s="25" t="n"/>
      <c r="M62" s="6" t="n"/>
      <c r="N62" s="6" t="n"/>
      <c r="O62" s="6" t="n"/>
      <c r="P62" s="6" t="n"/>
      <c r="Q62" s="20" t="n"/>
      <c r="R62" s="20" t="n"/>
      <c r="S62" s="21">
        <f>IF($A62="","",IFERROR($Q62+$R62,0))</f>
        <v/>
      </c>
      <c r="T62" s="6" t="n"/>
      <c r="U62" s="6" t="n"/>
      <c r="V62" s="6" t="n"/>
      <c r="W62" s="6" t="n"/>
    </row>
    <row r="63" ht="20" customHeight="1">
      <c r="A63" s="6" t="n"/>
      <c r="B63" s="6" t="n"/>
      <c r="C63" s="6" t="n"/>
      <c r="D63" s="18">
        <f>IF($C63="","",IFERROR(VLOOKUP($C63,'設備台帳'!$A$5:$T$204,7,FALSE),""))</f>
        <v/>
      </c>
      <c r="E63" s="18">
        <f>IF($C63="","",IFERROR(VLOOKUP($C63,'設備台帳'!$A$5:$T$204,2,FALSE),""))</f>
        <v/>
      </c>
      <c r="F63" s="18">
        <f>IF($C63="","",IFERROR(VLOOKUP($C63,'設備台帳'!$A$5:$T$204,3,FALSE),""))</f>
        <v/>
      </c>
      <c r="G63" s="25" t="n"/>
      <c r="H63" s="6" t="n"/>
      <c r="I63" s="6" t="n"/>
      <c r="J63" s="6" t="n"/>
      <c r="K63" s="25" t="n"/>
      <c r="L63" s="25" t="n"/>
      <c r="M63" s="6" t="n"/>
      <c r="N63" s="6" t="n"/>
      <c r="O63" s="6" t="n"/>
      <c r="P63" s="6" t="n"/>
      <c r="Q63" s="20" t="n"/>
      <c r="R63" s="20" t="n"/>
      <c r="S63" s="21">
        <f>IF($A63="","",IFERROR($Q63+$R63,0))</f>
        <v/>
      </c>
      <c r="T63" s="6" t="n"/>
      <c r="U63" s="6" t="n"/>
      <c r="V63" s="6" t="n"/>
      <c r="W63" s="6" t="n"/>
    </row>
    <row r="64" ht="20" customHeight="1">
      <c r="A64" s="6" t="n"/>
      <c r="B64" s="6" t="n"/>
      <c r="C64" s="6" t="n"/>
      <c r="D64" s="18">
        <f>IF($C64="","",IFERROR(VLOOKUP($C64,'設備台帳'!$A$5:$T$204,7,FALSE),""))</f>
        <v/>
      </c>
      <c r="E64" s="18">
        <f>IF($C64="","",IFERROR(VLOOKUP($C64,'設備台帳'!$A$5:$T$204,2,FALSE),""))</f>
        <v/>
      </c>
      <c r="F64" s="18">
        <f>IF($C64="","",IFERROR(VLOOKUP($C64,'設備台帳'!$A$5:$T$204,3,FALSE),""))</f>
        <v/>
      </c>
      <c r="G64" s="25" t="n"/>
      <c r="H64" s="6" t="n"/>
      <c r="I64" s="6" t="n"/>
      <c r="J64" s="6" t="n"/>
      <c r="K64" s="25" t="n"/>
      <c r="L64" s="25" t="n"/>
      <c r="M64" s="6" t="n"/>
      <c r="N64" s="6" t="n"/>
      <c r="O64" s="6" t="n"/>
      <c r="P64" s="6" t="n"/>
      <c r="Q64" s="20" t="n"/>
      <c r="R64" s="20" t="n"/>
      <c r="S64" s="21">
        <f>IF($A64="","",IFERROR($Q64+$R64,0))</f>
        <v/>
      </c>
      <c r="T64" s="6" t="n"/>
      <c r="U64" s="6" t="n"/>
      <c r="V64" s="6" t="n"/>
      <c r="W64" s="6" t="n"/>
    </row>
    <row r="65" ht="20" customHeight="1">
      <c r="A65" s="6" t="n"/>
      <c r="B65" s="6" t="n"/>
      <c r="C65" s="6" t="n"/>
      <c r="D65" s="18">
        <f>IF($C65="","",IFERROR(VLOOKUP($C65,'設備台帳'!$A$5:$T$204,7,FALSE),""))</f>
        <v/>
      </c>
      <c r="E65" s="18">
        <f>IF($C65="","",IFERROR(VLOOKUP($C65,'設備台帳'!$A$5:$T$204,2,FALSE),""))</f>
        <v/>
      </c>
      <c r="F65" s="18">
        <f>IF($C65="","",IFERROR(VLOOKUP($C65,'設備台帳'!$A$5:$T$204,3,FALSE),""))</f>
        <v/>
      </c>
      <c r="G65" s="25" t="n"/>
      <c r="H65" s="6" t="n"/>
      <c r="I65" s="6" t="n"/>
      <c r="J65" s="6" t="n"/>
      <c r="K65" s="25" t="n"/>
      <c r="L65" s="25" t="n"/>
      <c r="M65" s="6" t="n"/>
      <c r="N65" s="6" t="n"/>
      <c r="O65" s="6" t="n"/>
      <c r="P65" s="6" t="n"/>
      <c r="Q65" s="20" t="n"/>
      <c r="R65" s="20" t="n"/>
      <c r="S65" s="21">
        <f>IF($A65="","",IFERROR($Q65+$R65,0))</f>
        <v/>
      </c>
      <c r="T65" s="6" t="n"/>
      <c r="U65" s="6" t="n"/>
      <c r="V65" s="6" t="n"/>
      <c r="W65" s="6" t="n"/>
    </row>
    <row r="66" ht="20" customHeight="1">
      <c r="A66" s="6" t="n"/>
      <c r="B66" s="6" t="n"/>
      <c r="C66" s="6" t="n"/>
      <c r="D66" s="18">
        <f>IF($C66="","",IFERROR(VLOOKUP($C66,'設備台帳'!$A$5:$T$204,7,FALSE),""))</f>
        <v/>
      </c>
      <c r="E66" s="18">
        <f>IF($C66="","",IFERROR(VLOOKUP($C66,'設備台帳'!$A$5:$T$204,2,FALSE),""))</f>
        <v/>
      </c>
      <c r="F66" s="18">
        <f>IF($C66="","",IFERROR(VLOOKUP($C66,'設備台帳'!$A$5:$T$204,3,FALSE),""))</f>
        <v/>
      </c>
      <c r="G66" s="25" t="n"/>
      <c r="H66" s="6" t="n"/>
      <c r="I66" s="6" t="n"/>
      <c r="J66" s="6" t="n"/>
      <c r="K66" s="25" t="n"/>
      <c r="L66" s="25" t="n"/>
      <c r="M66" s="6" t="n"/>
      <c r="N66" s="6" t="n"/>
      <c r="O66" s="6" t="n"/>
      <c r="P66" s="6" t="n"/>
      <c r="Q66" s="20" t="n"/>
      <c r="R66" s="20" t="n"/>
      <c r="S66" s="21">
        <f>IF($A66="","",IFERROR($Q66+$R66,0))</f>
        <v/>
      </c>
      <c r="T66" s="6" t="n"/>
      <c r="U66" s="6" t="n"/>
      <c r="V66" s="6" t="n"/>
      <c r="W66" s="6" t="n"/>
    </row>
    <row r="67" ht="20" customHeight="1">
      <c r="A67" s="6" t="n"/>
      <c r="B67" s="6" t="n"/>
      <c r="C67" s="6" t="n"/>
      <c r="D67" s="18">
        <f>IF($C67="","",IFERROR(VLOOKUP($C67,'設備台帳'!$A$5:$T$204,7,FALSE),""))</f>
        <v/>
      </c>
      <c r="E67" s="18">
        <f>IF($C67="","",IFERROR(VLOOKUP($C67,'設備台帳'!$A$5:$T$204,2,FALSE),""))</f>
        <v/>
      </c>
      <c r="F67" s="18">
        <f>IF($C67="","",IFERROR(VLOOKUP($C67,'設備台帳'!$A$5:$T$204,3,FALSE),""))</f>
        <v/>
      </c>
      <c r="G67" s="25" t="n"/>
      <c r="H67" s="6" t="n"/>
      <c r="I67" s="6" t="n"/>
      <c r="J67" s="6" t="n"/>
      <c r="K67" s="25" t="n"/>
      <c r="L67" s="25" t="n"/>
      <c r="M67" s="6" t="n"/>
      <c r="N67" s="6" t="n"/>
      <c r="O67" s="6" t="n"/>
      <c r="P67" s="6" t="n"/>
      <c r="Q67" s="20" t="n"/>
      <c r="R67" s="20" t="n"/>
      <c r="S67" s="21">
        <f>IF($A67="","",IFERROR($Q67+$R67,0))</f>
        <v/>
      </c>
      <c r="T67" s="6" t="n"/>
      <c r="U67" s="6" t="n"/>
      <c r="V67" s="6" t="n"/>
      <c r="W67" s="6" t="n"/>
    </row>
    <row r="68" ht="20" customHeight="1">
      <c r="A68" s="6" t="n"/>
      <c r="B68" s="6" t="n"/>
      <c r="C68" s="6" t="n"/>
      <c r="D68" s="18">
        <f>IF($C68="","",IFERROR(VLOOKUP($C68,'設備台帳'!$A$5:$T$204,7,FALSE),""))</f>
        <v/>
      </c>
      <c r="E68" s="18">
        <f>IF($C68="","",IFERROR(VLOOKUP($C68,'設備台帳'!$A$5:$T$204,2,FALSE),""))</f>
        <v/>
      </c>
      <c r="F68" s="18">
        <f>IF($C68="","",IFERROR(VLOOKUP($C68,'設備台帳'!$A$5:$T$204,3,FALSE),""))</f>
        <v/>
      </c>
      <c r="G68" s="25" t="n"/>
      <c r="H68" s="6" t="n"/>
      <c r="I68" s="6" t="n"/>
      <c r="J68" s="6" t="n"/>
      <c r="K68" s="25" t="n"/>
      <c r="L68" s="25" t="n"/>
      <c r="M68" s="6" t="n"/>
      <c r="N68" s="6" t="n"/>
      <c r="O68" s="6" t="n"/>
      <c r="P68" s="6" t="n"/>
      <c r="Q68" s="20" t="n"/>
      <c r="R68" s="20" t="n"/>
      <c r="S68" s="21">
        <f>IF($A68="","",IFERROR($Q68+$R68,0))</f>
        <v/>
      </c>
      <c r="T68" s="6" t="n"/>
      <c r="U68" s="6" t="n"/>
      <c r="V68" s="6" t="n"/>
      <c r="W68" s="6" t="n"/>
    </row>
    <row r="69" ht="20" customHeight="1">
      <c r="A69" s="6" t="n"/>
      <c r="B69" s="6" t="n"/>
      <c r="C69" s="6" t="n"/>
      <c r="D69" s="18">
        <f>IF($C69="","",IFERROR(VLOOKUP($C69,'設備台帳'!$A$5:$T$204,7,FALSE),""))</f>
        <v/>
      </c>
      <c r="E69" s="18">
        <f>IF($C69="","",IFERROR(VLOOKUP($C69,'設備台帳'!$A$5:$T$204,2,FALSE),""))</f>
        <v/>
      </c>
      <c r="F69" s="18">
        <f>IF($C69="","",IFERROR(VLOOKUP($C69,'設備台帳'!$A$5:$T$204,3,FALSE),""))</f>
        <v/>
      </c>
      <c r="G69" s="25" t="n"/>
      <c r="H69" s="6" t="n"/>
      <c r="I69" s="6" t="n"/>
      <c r="J69" s="6" t="n"/>
      <c r="K69" s="25" t="n"/>
      <c r="L69" s="25" t="n"/>
      <c r="M69" s="6" t="n"/>
      <c r="N69" s="6" t="n"/>
      <c r="O69" s="6" t="n"/>
      <c r="P69" s="6" t="n"/>
      <c r="Q69" s="20" t="n"/>
      <c r="R69" s="20" t="n"/>
      <c r="S69" s="21">
        <f>IF($A69="","",IFERROR($Q69+$R69,0))</f>
        <v/>
      </c>
      <c r="T69" s="6" t="n"/>
      <c r="U69" s="6" t="n"/>
      <c r="V69" s="6" t="n"/>
      <c r="W69" s="6" t="n"/>
    </row>
    <row r="70" ht="20" customHeight="1">
      <c r="A70" s="6" t="n"/>
      <c r="B70" s="6" t="n"/>
      <c r="C70" s="6" t="n"/>
      <c r="D70" s="18">
        <f>IF($C70="","",IFERROR(VLOOKUP($C70,'設備台帳'!$A$5:$T$204,7,FALSE),""))</f>
        <v/>
      </c>
      <c r="E70" s="18">
        <f>IF($C70="","",IFERROR(VLOOKUP($C70,'設備台帳'!$A$5:$T$204,2,FALSE),""))</f>
        <v/>
      </c>
      <c r="F70" s="18">
        <f>IF($C70="","",IFERROR(VLOOKUP($C70,'設備台帳'!$A$5:$T$204,3,FALSE),""))</f>
        <v/>
      </c>
      <c r="G70" s="25" t="n"/>
      <c r="H70" s="6" t="n"/>
      <c r="I70" s="6" t="n"/>
      <c r="J70" s="6" t="n"/>
      <c r="K70" s="25" t="n"/>
      <c r="L70" s="25" t="n"/>
      <c r="M70" s="6" t="n"/>
      <c r="N70" s="6" t="n"/>
      <c r="O70" s="6" t="n"/>
      <c r="P70" s="6" t="n"/>
      <c r="Q70" s="20" t="n"/>
      <c r="R70" s="20" t="n"/>
      <c r="S70" s="21">
        <f>IF($A70="","",IFERROR($Q70+$R70,0))</f>
        <v/>
      </c>
      <c r="T70" s="6" t="n"/>
      <c r="U70" s="6" t="n"/>
      <c r="V70" s="6" t="n"/>
      <c r="W70" s="6" t="n"/>
    </row>
    <row r="71" ht="20" customHeight="1">
      <c r="A71" s="6" t="n"/>
      <c r="B71" s="6" t="n"/>
      <c r="C71" s="6" t="n"/>
      <c r="D71" s="18">
        <f>IF($C71="","",IFERROR(VLOOKUP($C71,'設備台帳'!$A$5:$T$204,7,FALSE),""))</f>
        <v/>
      </c>
      <c r="E71" s="18">
        <f>IF($C71="","",IFERROR(VLOOKUP($C71,'設備台帳'!$A$5:$T$204,2,FALSE),""))</f>
        <v/>
      </c>
      <c r="F71" s="18">
        <f>IF($C71="","",IFERROR(VLOOKUP($C71,'設備台帳'!$A$5:$T$204,3,FALSE),""))</f>
        <v/>
      </c>
      <c r="G71" s="25" t="n"/>
      <c r="H71" s="6" t="n"/>
      <c r="I71" s="6" t="n"/>
      <c r="J71" s="6" t="n"/>
      <c r="K71" s="25" t="n"/>
      <c r="L71" s="25" t="n"/>
      <c r="M71" s="6" t="n"/>
      <c r="N71" s="6" t="n"/>
      <c r="O71" s="6" t="n"/>
      <c r="P71" s="6" t="n"/>
      <c r="Q71" s="20" t="n"/>
      <c r="R71" s="20" t="n"/>
      <c r="S71" s="21">
        <f>IF($A71="","",IFERROR($Q71+$R71,0))</f>
        <v/>
      </c>
      <c r="T71" s="6" t="n"/>
      <c r="U71" s="6" t="n"/>
      <c r="V71" s="6" t="n"/>
      <c r="W71" s="6" t="n"/>
    </row>
    <row r="72" ht="20" customHeight="1">
      <c r="A72" s="6" t="n"/>
      <c r="B72" s="6" t="n"/>
      <c r="C72" s="6" t="n"/>
      <c r="D72" s="18">
        <f>IF($C72="","",IFERROR(VLOOKUP($C72,'設備台帳'!$A$5:$T$204,7,FALSE),""))</f>
        <v/>
      </c>
      <c r="E72" s="18">
        <f>IF($C72="","",IFERROR(VLOOKUP($C72,'設備台帳'!$A$5:$T$204,2,FALSE),""))</f>
        <v/>
      </c>
      <c r="F72" s="18">
        <f>IF($C72="","",IFERROR(VLOOKUP($C72,'設備台帳'!$A$5:$T$204,3,FALSE),""))</f>
        <v/>
      </c>
      <c r="G72" s="25" t="n"/>
      <c r="H72" s="6" t="n"/>
      <c r="I72" s="6" t="n"/>
      <c r="J72" s="6" t="n"/>
      <c r="K72" s="25" t="n"/>
      <c r="L72" s="25" t="n"/>
      <c r="M72" s="6" t="n"/>
      <c r="N72" s="6" t="n"/>
      <c r="O72" s="6" t="n"/>
      <c r="P72" s="6" t="n"/>
      <c r="Q72" s="20" t="n"/>
      <c r="R72" s="20" t="n"/>
      <c r="S72" s="21">
        <f>IF($A72="","",IFERROR($Q72+$R72,0))</f>
        <v/>
      </c>
      <c r="T72" s="6" t="n"/>
      <c r="U72" s="6" t="n"/>
      <c r="V72" s="6" t="n"/>
      <c r="W72" s="6" t="n"/>
    </row>
    <row r="73" ht="20" customHeight="1">
      <c r="A73" s="6" t="n"/>
      <c r="B73" s="6" t="n"/>
      <c r="C73" s="6" t="n"/>
      <c r="D73" s="18">
        <f>IF($C73="","",IFERROR(VLOOKUP($C73,'設備台帳'!$A$5:$T$204,7,FALSE),""))</f>
        <v/>
      </c>
      <c r="E73" s="18">
        <f>IF($C73="","",IFERROR(VLOOKUP($C73,'設備台帳'!$A$5:$T$204,2,FALSE),""))</f>
        <v/>
      </c>
      <c r="F73" s="18">
        <f>IF($C73="","",IFERROR(VLOOKUP($C73,'設備台帳'!$A$5:$T$204,3,FALSE),""))</f>
        <v/>
      </c>
      <c r="G73" s="25" t="n"/>
      <c r="H73" s="6" t="n"/>
      <c r="I73" s="6" t="n"/>
      <c r="J73" s="6" t="n"/>
      <c r="K73" s="25" t="n"/>
      <c r="L73" s="25" t="n"/>
      <c r="M73" s="6" t="n"/>
      <c r="N73" s="6" t="n"/>
      <c r="O73" s="6" t="n"/>
      <c r="P73" s="6" t="n"/>
      <c r="Q73" s="20" t="n"/>
      <c r="R73" s="20" t="n"/>
      <c r="S73" s="21">
        <f>IF($A73="","",IFERROR($Q73+$R73,0))</f>
        <v/>
      </c>
      <c r="T73" s="6" t="n"/>
      <c r="U73" s="6" t="n"/>
      <c r="V73" s="6" t="n"/>
      <c r="W73" s="6" t="n"/>
    </row>
    <row r="74" ht="20" customHeight="1">
      <c r="A74" s="6" t="n"/>
      <c r="B74" s="6" t="n"/>
      <c r="C74" s="6" t="n"/>
      <c r="D74" s="18">
        <f>IF($C74="","",IFERROR(VLOOKUP($C74,'設備台帳'!$A$5:$T$204,7,FALSE),""))</f>
        <v/>
      </c>
      <c r="E74" s="18">
        <f>IF($C74="","",IFERROR(VLOOKUP($C74,'設備台帳'!$A$5:$T$204,2,FALSE),""))</f>
        <v/>
      </c>
      <c r="F74" s="18">
        <f>IF($C74="","",IFERROR(VLOOKUP($C74,'設備台帳'!$A$5:$T$204,3,FALSE),""))</f>
        <v/>
      </c>
      <c r="G74" s="25" t="n"/>
      <c r="H74" s="6" t="n"/>
      <c r="I74" s="6" t="n"/>
      <c r="J74" s="6" t="n"/>
      <c r="K74" s="25" t="n"/>
      <c r="L74" s="25" t="n"/>
      <c r="M74" s="6" t="n"/>
      <c r="N74" s="6" t="n"/>
      <c r="O74" s="6" t="n"/>
      <c r="P74" s="6" t="n"/>
      <c r="Q74" s="20" t="n"/>
      <c r="R74" s="20" t="n"/>
      <c r="S74" s="21">
        <f>IF($A74="","",IFERROR($Q74+$R74,0))</f>
        <v/>
      </c>
      <c r="T74" s="6" t="n"/>
      <c r="U74" s="6" t="n"/>
      <c r="V74" s="6" t="n"/>
      <c r="W74" s="6" t="n"/>
    </row>
    <row r="75" ht="20" customHeight="1">
      <c r="A75" s="6" t="n"/>
      <c r="B75" s="6" t="n"/>
      <c r="C75" s="6" t="n"/>
      <c r="D75" s="18">
        <f>IF($C75="","",IFERROR(VLOOKUP($C75,'設備台帳'!$A$5:$T$204,7,FALSE),""))</f>
        <v/>
      </c>
      <c r="E75" s="18">
        <f>IF($C75="","",IFERROR(VLOOKUP($C75,'設備台帳'!$A$5:$T$204,2,FALSE),""))</f>
        <v/>
      </c>
      <c r="F75" s="18">
        <f>IF($C75="","",IFERROR(VLOOKUP($C75,'設備台帳'!$A$5:$T$204,3,FALSE),""))</f>
        <v/>
      </c>
      <c r="G75" s="25" t="n"/>
      <c r="H75" s="6" t="n"/>
      <c r="I75" s="6" t="n"/>
      <c r="J75" s="6" t="n"/>
      <c r="K75" s="25" t="n"/>
      <c r="L75" s="25" t="n"/>
      <c r="M75" s="6" t="n"/>
      <c r="N75" s="6" t="n"/>
      <c r="O75" s="6" t="n"/>
      <c r="P75" s="6" t="n"/>
      <c r="Q75" s="20" t="n"/>
      <c r="R75" s="20" t="n"/>
      <c r="S75" s="21">
        <f>IF($A75="","",IFERROR($Q75+$R75,0))</f>
        <v/>
      </c>
      <c r="T75" s="6" t="n"/>
      <c r="U75" s="6" t="n"/>
      <c r="V75" s="6" t="n"/>
      <c r="W75" s="6" t="n"/>
    </row>
    <row r="76" ht="20" customHeight="1">
      <c r="A76" s="6" t="n"/>
      <c r="B76" s="6" t="n"/>
      <c r="C76" s="6" t="n"/>
      <c r="D76" s="18">
        <f>IF($C76="","",IFERROR(VLOOKUP($C76,'設備台帳'!$A$5:$T$204,7,FALSE),""))</f>
        <v/>
      </c>
      <c r="E76" s="18">
        <f>IF($C76="","",IFERROR(VLOOKUP($C76,'設備台帳'!$A$5:$T$204,2,FALSE),""))</f>
        <v/>
      </c>
      <c r="F76" s="18">
        <f>IF($C76="","",IFERROR(VLOOKUP($C76,'設備台帳'!$A$5:$T$204,3,FALSE),""))</f>
        <v/>
      </c>
      <c r="G76" s="25" t="n"/>
      <c r="H76" s="6" t="n"/>
      <c r="I76" s="6" t="n"/>
      <c r="J76" s="6" t="n"/>
      <c r="K76" s="25" t="n"/>
      <c r="L76" s="25" t="n"/>
      <c r="M76" s="6" t="n"/>
      <c r="N76" s="6" t="n"/>
      <c r="O76" s="6" t="n"/>
      <c r="P76" s="6" t="n"/>
      <c r="Q76" s="20" t="n"/>
      <c r="R76" s="20" t="n"/>
      <c r="S76" s="21">
        <f>IF($A76="","",IFERROR($Q76+$R76,0))</f>
        <v/>
      </c>
      <c r="T76" s="6" t="n"/>
      <c r="U76" s="6" t="n"/>
      <c r="V76" s="6" t="n"/>
      <c r="W76" s="6" t="n"/>
    </row>
    <row r="77" ht="20" customHeight="1">
      <c r="A77" s="6" t="n"/>
      <c r="B77" s="6" t="n"/>
      <c r="C77" s="6" t="n"/>
      <c r="D77" s="18">
        <f>IF($C77="","",IFERROR(VLOOKUP($C77,'設備台帳'!$A$5:$T$204,7,FALSE),""))</f>
        <v/>
      </c>
      <c r="E77" s="18">
        <f>IF($C77="","",IFERROR(VLOOKUP($C77,'設備台帳'!$A$5:$T$204,2,FALSE),""))</f>
        <v/>
      </c>
      <c r="F77" s="18">
        <f>IF($C77="","",IFERROR(VLOOKUP($C77,'設備台帳'!$A$5:$T$204,3,FALSE),""))</f>
        <v/>
      </c>
      <c r="G77" s="25" t="n"/>
      <c r="H77" s="6" t="n"/>
      <c r="I77" s="6" t="n"/>
      <c r="J77" s="6" t="n"/>
      <c r="K77" s="25" t="n"/>
      <c r="L77" s="25" t="n"/>
      <c r="M77" s="6" t="n"/>
      <c r="N77" s="6" t="n"/>
      <c r="O77" s="6" t="n"/>
      <c r="P77" s="6" t="n"/>
      <c r="Q77" s="20" t="n"/>
      <c r="R77" s="20" t="n"/>
      <c r="S77" s="21">
        <f>IF($A77="","",IFERROR($Q77+$R77,0))</f>
        <v/>
      </c>
      <c r="T77" s="6" t="n"/>
      <c r="U77" s="6" t="n"/>
      <c r="V77" s="6" t="n"/>
      <c r="W77" s="6" t="n"/>
    </row>
    <row r="78" ht="20" customHeight="1">
      <c r="A78" s="6" t="n"/>
      <c r="B78" s="6" t="n"/>
      <c r="C78" s="6" t="n"/>
      <c r="D78" s="18">
        <f>IF($C78="","",IFERROR(VLOOKUP($C78,'設備台帳'!$A$5:$T$204,7,FALSE),""))</f>
        <v/>
      </c>
      <c r="E78" s="18">
        <f>IF($C78="","",IFERROR(VLOOKUP($C78,'設備台帳'!$A$5:$T$204,2,FALSE),""))</f>
        <v/>
      </c>
      <c r="F78" s="18">
        <f>IF($C78="","",IFERROR(VLOOKUP($C78,'設備台帳'!$A$5:$T$204,3,FALSE),""))</f>
        <v/>
      </c>
      <c r="G78" s="25" t="n"/>
      <c r="H78" s="6" t="n"/>
      <c r="I78" s="6" t="n"/>
      <c r="J78" s="6" t="n"/>
      <c r="K78" s="25" t="n"/>
      <c r="L78" s="25" t="n"/>
      <c r="M78" s="6" t="n"/>
      <c r="N78" s="6" t="n"/>
      <c r="O78" s="6" t="n"/>
      <c r="P78" s="6" t="n"/>
      <c r="Q78" s="20" t="n"/>
      <c r="R78" s="20" t="n"/>
      <c r="S78" s="21">
        <f>IF($A78="","",IFERROR($Q78+$R78,0))</f>
        <v/>
      </c>
      <c r="T78" s="6" t="n"/>
      <c r="U78" s="6" t="n"/>
      <c r="V78" s="6" t="n"/>
      <c r="W78" s="6" t="n"/>
    </row>
    <row r="79" ht="20" customHeight="1">
      <c r="A79" s="6" t="n"/>
      <c r="B79" s="6" t="n"/>
      <c r="C79" s="6" t="n"/>
      <c r="D79" s="18">
        <f>IF($C79="","",IFERROR(VLOOKUP($C79,'設備台帳'!$A$5:$T$204,7,FALSE),""))</f>
        <v/>
      </c>
      <c r="E79" s="18">
        <f>IF($C79="","",IFERROR(VLOOKUP($C79,'設備台帳'!$A$5:$T$204,2,FALSE),""))</f>
        <v/>
      </c>
      <c r="F79" s="18">
        <f>IF($C79="","",IFERROR(VLOOKUP($C79,'設備台帳'!$A$5:$T$204,3,FALSE),""))</f>
        <v/>
      </c>
      <c r="G79" s="25" t="n"/>
      <c r="H79" s="6" t="n"/>
      <c r="I79" s="6" t="n"/>
      <c r="J79" s="6" t="n"/>
      <c r="K79" s="25" t="n"/>
      <c r="L79" s="25" t="n"/>
      <c r="M79" s="6" t="n"/>
      <c r="N79" s="6" t="n"/>
      <c r="O79" s="6" t="n"/>
      <c r="P79" s="6" t="n"/>
      <c r="Q79" s="20" t="n"/>
      <c r="R79" s="20" t="n"/>
      <c r="S79" s="21">
        <f>IF($A79="","",IFERROR($Q79+$R79,0))</f>
        <v/>
      </c>
      <c r="T79" s="6" t="n"/>
      <c r="U79" s="6" t="n"/>
      <c r="V79" s="6" t="n"/>
      <c r="W79" s="6" t="n"/>
    </row>
    <row r="80" ht="20" customHeight="1">
      <c r="A80" s="6" t="n"/>
      <c r="B80" s="6" t="n"/>
      <c r="C80" s="6" t="n"/>
      <c r="D80" s="18">
        <f>IF($C80="","",IFERROR(VLOOKUP($C80,'設備台帳'!$A$5:$T$204,7,FALSE),""))</f>
        <v/>
      </c>
      <c r="E80" s="18">
        <f>IF($C80="","",IFERROR(VLOOKUP($C80,'設備台帳'!$A$5:$T$204,2,FALSE),""))</f>
        <v/>
      </c>
      <c r="F80" s="18">
        <f>IF($C80="","",IFERROR(VLOOKUP($C80,'設備台帳'!$A$5:$T$204,3,FALSE),""))</f>
        <v/>
      </c>
      <c r="G80" s="25" t="n"/>
      <c r="H80" s="6" t="n"/>
      <c r="I80" s="6" t="n"/>
      <c r="J80" s="6" t="n"/>
      <c r="K80" s="25" t="n"/>
      <c r="L80" s="25" t="n"/>
      <c r="M80" s="6" t="n"/>
      <c r="N80" s="6" t="n"/>
      <c r="O80" s="6" t="n"/>
      <c r="P80" s="6" t="n"/>
      <c r="Q80" s="20" t="n"/>
      <c r="R80" s="20" t="n"/>
      <c r="S80" s="21">
        <f>IF($A80="","",IFERROR($Q80+$R80,0))</f>
        <v/>
      </c>
      <c r="T80" s="6" t="n"/>
      <c r="U80" s="6" t="n"/>
      <c r="V80" s="6" t="n"/>
      <c r="W80" s="6" t="n"/>
    </row>
    <row r="81" ht="20" customHeight="1">
      <c r="A81" s="6" t="n"/>
      <c r="B81" s="6" t="n"/>
      <c r="C81" s="6" t="n"/>
      <c r="D81" s="18">
        <f>IF($C81="","",IFERROR(VLOOKUP($C81,'設備台帳'!$A$5:$T$204,7,FALSE),""))</f>
        <v/>
      </c>
      <c r="E81" s="18">
        <f>IF($C81="","",IFERROR(VLOOKUP($C81,'設備台帳'!$A$5:$T$204,2,FALSE),""))</f>
        <v/>
      </c>
      <c r="F81" s="18">
        <f>IF($C81="","",IFERROR(VLOOKUP($C81,'設備台帳'!$A$5:$T$204,3,FALSE),""))</f>
        <v/>
      </c>
      <c r="G81" s="25" t="n"/>
      <c r="H81" s="6" t="n"/>
      <c r="I81" s="6" t="n"/>
      <c r="J81" s="6" t="n"/>
      <c r="K81" s="25" t="n"/>
      <c r="L81" s="25" t="n"/>
      <c r="M81" s="6" t="n"/>
      <c r="N81" s="6" t="n"/>
      <c r="O81" s="6" t="n"/>
      <c r="P81" s="6" t="n"/>
      <c r="Q81" s="20" t="n"/>
      <c r="R81" s="20" t="n"/>
      <c r="S81" s="21">
        <f>IF($A81="","",IFERROR($Q81+$R81,0))</f>
        <v/>
      </c>
      <c r="T81" s="6" t="n"/>
      <c r="U81" s="6" t="n"/>
      <c r="V81" s="6" t="n"/>
      <c r="W81" s="6" t="n"/>
    </row>
    <row r="82" ht="20" customHeight="1">
      <c r="A82" s="6" t="n"/>
      <c r="B82" s="6" t="n"/>
      <c r="C82" s="6" t="n"/>
      <c r="D82" s="18">
        <f>IF($C82="","",IFERROR(VLOOKUP($C82,'設備台帳'!$A$5:$T$204,7,FALSE),""))</f>
        <v/>
      </c>
      <c r="E82" s="18">
        <f>IF($C82="","",IFERROR(VLOOKUP($C82,'設備台帳'!$A$5:$T$204,2,FALSE),""))</f>
        <v/>
      </c>
      <c r="F82" s="18">
        <f>IF($C82="","",IFERROR(VLOOKUP($C82,'設備台帳'!$A$5:$T$204,3,FALSE),""))</f>
        <v/>
      </c>
      <c r="G82" s="25" t="n"/>
      <c r="H82" s="6" t="n"/>
      <c r="I82" s="6" t="n"/>
      <c r="J82" s="6" t="n"/>
      <c r="K82" s="25" t="n"/>
      <c r="L82" s="25" t="n"/>
      <c r="M82" s="6" t="n"/>
      <c r="N82" s="6" t="n"/>
      <c r="O82" s="6" t="n"/>
      <c r="P82" s="6" t="n"/>
      <c r="Q82" s="20" t="n"/>
      <c r="R82" s="20" t="n"/>
      <c r="S82" s="21">
        <f>IF($A82="","",IFERROR($Q82+$R82,0))</f>
        <v/>
      </c>
      <c r="T82" s="6" t="n"/>
      <c r="U82" s="6" t="n"/>
      <c r="V82" s="6" t="n"/>
      <c r="W82" s="6" t="n"/>
    </row>
    <row r="83" ht="20" customHeight="1">
      <c r="A83" s="6" t="n"/>
      <c r="B83" s="6" t="n"/>
      <c r="C83" s="6" t="n"/>
      <c r="D83" s="18">
        <f>IF($C83="","",IFERROR(VLOOKUP($C83,'設備台帳'!$A$5:$T$204,7,FALSE),""))</f>
        <v/>
      </c>
      <c r="E83" s="18">
        <f>IF($C83="","",IFERROR(VLOOKUP($C83,'設備台帳'!$A$5:$T$204,2,FALSE),""))</f>
        <v/>
      </c>
      <c r="F83" s="18">
        <f>IF($C83="","",IFERROR(VLOOKUP($C83,'設備台帳'!$A$5:$T$204,3,FALSE),""))</f>
        <v/>
      </c>
      <c r="G83" s="25" t="n"/>
      <c r="H83" s="6" t="n"/>
      <c r="I83" s="6" t="n"/>
      <c r="J83" s="6" t="n"/>
      <c r="K83" s="25" t="n"/>
      <c r="L83" s="25" t="n"/>
      <c r="M83" s="6" t="n"/>
      <c r="N83" s="6" t="n"/>
      <c r="O83" s="6" t="n"/>
      <c r="P83" s="6" t="n"/>
      <c r="Q83" s="20" t="n"/>
      <c r="R83" s="20" t="n"/>
      <c r="S83" s="21">
        <f>IF($A83="","",IFERROR($Q83+$R83,0))</f>
        <v/>
      </c>
      <c r="T83" s="6" t="n"/>
      <c r="U83" s="6" t="n"/>
      <c r="V83" s="6" t="n"/>
      <c r="W83" s="6" t="n"/>
    </row>
    <row r="84" ht="20" customHeight="1">
      <c r="A84" s="6" t="n"/>
      <c r="B84" s="6" t="n"/>
      <c r="C84" s="6" t="n"/>
      <c r="D84" s="18">
        <f>IF($C84="","",IFERROR(VLOOKUP($C84,'設備台帳'!$A$5:$T$204,7,FALSE),""))</f>
        <v/>
      </c>
      <c r="E84" s="18">
        <f>IF($C84="","",IFERROR(VLOOKUP($C84,'設備台帳'!$A$5:$T$204,2,FALSE),""))</f>
        <v/>
      </c>
      <c r="F84" s="18">
        <f>IF($C84="","",IFERROR(VLOOKUP($C84,'設備台帳'!$A$5:$T$204,3,FALSE),""))</f>
        <v/>
      </c>
      <c r="G84" s="25" t="n"/>
      <c r="H84" s="6" t="n"/>
      <c r="I84" s="6" t="n"/>
      <c r="J84" s="6" t="n"/>
      <c r="K84" s="25" t="n"/>
      <c r="L84" s="25" t="n"/>
      <c r="M84" s="6" t="n"/>
      <c r="N84" s="6" t="n"/>
      <c r="O84" s="6" t="n"/>
      <c r="P84" s="6" t="n"/>
      <c r="Q84" s="20" t="n"/>
      <c r="R84" s="20" t="n"/>
      <c r="S84" s="21">
        <f>IF($A84="","",IFERROR($Q84+$R84,0))</f>
        <v/>
      </c>
      <c r="T84" s="6" t="n"/>
      <c r="U84" s="6" t="n"/>
      <c r="V84" s="6" t="n"/>
      <c r="W84" s="6" t="n"/>
    </row>
    <row r="85" ht="20" customHeight="1">
      <c r="A85" s="6" t="n"/>
      <c r="B85" s="6" t="n"/>
      <c r="C85" s="6" t="n"/>
      <c r="D85" s="18">
        <f>IF($C85="","",IFERROR(VLOOKUP($C85,'設備台帳'!$A$5:$T$204,7,FALSE),""))</f>
        <v/>
      </c>
      <c r="E85" s="18">
        <f>IF($C85="","",IFERROR(VLOOKUP($C85,'設備台帳'!$A$5:$T$204,2,FALSE),""))</f>
        <v/>
      </c>
      <c r="F85" s="18">
        <f>IF($C85="","",IFERROR(VLOOKUP($C85,'設備台帳'!$A$5:$T$204,3,FALSE),""))</f>
        <v/>
      </c>
      <c r="G85" s="25" t="n"/>
      <c r="H85" s="6" t="n"/>
      <c r="I85" s="6" t="n"/>
      <c r="J85" s="6" t="n"/>
      <c r="K85" s="25" t="n"/>
      <c r="L85" s="25" t="n"/>
      <c r="M85" s="6" t="n"/>
      <c r="N85" s="6" t="n"/>
      <c r="O85" s="6" t="n"/>
      <c r="P85" s="6" t="n"/>
      <c r="Q85" s="20" t="n"/>
      <c r="R85" s="20" t="n"/>
      <c r="S85" s="21">
        <f>IF($A85="","",IFERROR($Q85+$R85,0))</f>
        <v/>
      </c>
      <c r="T85" s="6" t="n"/>
      <c r="U85" s="6" t="n"/>
      <c r="V85" s="6" t="n"/>
      <c r="W85" s="6" t="n"/>
    </row>
    <row r="86" ht="20" customHeight="1">
      <c r="A86" s="6" t="n"/>
      <c r="B86" s="6" t="n"/>
      <c r="C86" s="6" t="n"/>
      <c r="D86" s="18">
        <f>IF($C86="","",IFERROR(VLOOKUP($C86,'設備台帳'!$A$5:$T$204,7,FALSE),""))</f>
        <v/>
      </c>
      <c r="E86" s="18">
        <f>IF($C86="","",IFERROR(VLOOKUP($C86,'設備台帳'!$A$5:$T$204,2,FALSE),""))</f>
        <v/>
      </c>
      <c r="F86" s="18">
        <f>IF($C86="","",IFERROR(VLOOKUP($C86,'設備台帳'!$A$5:$T$204,3,FALSE),""))</f>
        <v/>
      </c>
      <c r="G86" s="25" t="n"/>
      <c r="H86" s="6" t="n"/>
      <c r="I86" s="6" t="n"/>
      <c r="J86" s="6" t="n"/>
      <c r="K86" s="25" t="n"/>
      <c r="L86" s="25" t="n"/>
      <c r="M86" s="6" t="n"/>
      <c r="N86" s="6" t="n"/>
      <c r="O86" s="6" t="n"/>
      <c r="P86" s="6" t="n"/>
      <c r="Q86" s="20" t="n"/>
      <c r="R86" s="20" t="n"/>
      <c r="S86" s="21">
        <f>IF($A86="","",IFERROR($Q86+$R86,0))</f>
        <v/>
      </c>
      <c r="T86" s="6" t="n"/>
      <c r="U86" s="6" t="n"/>
      <c r="V86" s="6" t="n"/>
      <c r="W86" s="6" t="n"/>
    </row>
    <row r="87" ht="20" customHeight="1">
      <c r="A87" s="6" t="n"/>
      <c r="B87" s="6" t="n"/>
      <c r="C87" s="6" t="n"/>
      <c r="D87" s="18">
        <f>IF($C87="","",IFERROR(VLOOKUP($C87,'設備台帳'!$A$5:$T$204,7,FALSE),""))</f>
        <v/>
      </c>
      <c r="E87" s="18">
        <f>IF($C87="","",IFERROR(VLOOKUP($C87,'設備台帳'!$A$5:$T$204,2,FALSE),""))</f>
        <v/>
      </c>
      <c r="F87" s="18">
        <f>IF($C87="","",IFERROR(VLOOKUP($C87,'設備台帳'!$A$5:$T$204,3,FALSE),""))</f>
        <v/>
      </c>
      <c r="G87" s="25" t="n"/>
      <c r="H87" s="6" t="n"/>
      <c r="I87" s="6" t="n"/>
      <c r="J87" s="6" t="n"/>
      <c r="K87" s="25" t="n"/>
      <c r="L87" s="25" t="n"/>
      <c r="M87" s="6" t="n"/>
      <c r="N87" s="6" t="n"/>
      <c r="O87" s="6" t="n"/>
      <c r="P87" s="6" t="n"/>
      <c r="Q87" s="20" t="n"/>
      <c r="R87" s="20" t="n"/>
      <c r="S87" s="21">
        <f>IF($A87="","",IFERROR($Q87+$R87,0))</f>
        <v/>
      </c>
      <c r="T87" s="6" t="n"/>
      <c r="U87" s="6" t="n"/>
      <c r="V87" s="6" t="n"/>
      <c r="W87" s="6" t="n"/>
    </row>
    <row r="88" ht="20" customHeight="1">
      <c r="A88" s="6" t="n"/>
      <c r="B88" s="6" t="n"/>
      <c r="C88" s="6" t="n"/>
      <c r="D88" s="18">
        <f>IF($C88="","",IFERROR(VLOOKUP($C88,'設備台帳'!$A$5:$T$204,7,FALSE),""))</f>
        <v/>
      </c>
      <c r="E88" s="18">
        <f>IF($C88="","",IFERROR(VLOOKUP($C88,'設備台帳'!$A$5:$T$204,2,FALSE),""))</f>
        <v/>
      </c>
      <c r="F88" s="18">
        <f>IF($C88="","",IFERROR(VLOOKUP($C88,'設備台帳'!$A$5:$T$204,3,FALSE),""))</f>
        <v/>
      </c>
      <c r="G88" s="25" t="n"/>
      <c r="H88" s="6" t="n"/>
      <c r="I88" s="6" t="n"/>
      <c r="J88" s="6" t="n"/>
      <c r="K88" s="25" t="n"/>
      <c r="L88" s="25" t="n"/>
      <c r="M88" s="6" t="n"/>
      <c r="N88" s="6" t="n"/>
      <c r="O88" s="6" t="n"/>
      <c r="P88" s="6" t="n"/>
      <c r="Q88" s="20" t="n"/>
      <c r="R88" s="20" t="n"/>
      <c r="S88" s="21">
        <f>IF($A88="","",IFERROR($Q88+$R88,0))</f>
        <v/>
      </c>
      <c r="T88" s="6" t="n"/>
      <c r="U88" s="6" t="n"/>
      <c r="V88" s="6" t="n"/>
      <c r="W88" s="6" t="n"/>
    </row>
    <row r="89" ht="20" customHeight="1">
      <c r="A89" s="6" t="n"/>
      <c r="B89" s="6" t="n"/>
      <c r="C89" s="6" t="n"/>
      <c r="D89" s="18">
        <f>IF($C89="","",IFERROR(VLOOKUP($C89,'設備台帳'!$A$5:$T$204,7,FALSE),""))</f>
        <v/>
      </c>
      <c r="E89" s="18">
        <f>IF($C89="","",IFERROR(VLOOKUP($C89,'設備台帳'!$A$5:$T$204,2,FALSE),""))</f>
        <v/>
      </c>
      <c r="F89" s="18">
        <f>IF($C89="","",IFERROR(VLOOKUP($C89,'設備台帳'!$A$5:$T$204,3,FALSE),""))</f>
        <v/>
      </c>
      <c r="G89" s="25" t="n"/>
      <c r="H89" s="6" t="n"/>
      <c r="I89" s="6" t="n"/>
      <c r="J89" s="6" t="n"/>
      <c r="K89" s="25" t="n"/>
      <c r="L89" s="25" t="n"/>
      <c r="M89" s="6" t="n"/>
      <c r="N89" s="6" t="n"/>
      <c r="O89" s="6" t="n"/>
      <c r="P89" s="6" t="n"/>
      <c r="Q89" s="20" t="n"/>
      <c r="R89" s="20" t="n"/>
      <c r="S89" s="21">
        <f>IF($A89="","",IFERROR($Q89+$R89,0))</f>
        <v/>
      </c>
      <c r="T89" s="6" t="n"/>
      <c r="U89" s="6" t="n"/>
      <c r="V89" s="6" t="n"/>
      <c r="W89" s="6" t="n"/>
    </row>
    <row r="90" ht="20" customHeight="1">
      <c r="A90" s="6" t="n"/>
      <c r="B90" s="6" t="n"/>
      <c r="C90" s="6" t="n"/>
      <c r="D90" s="18">
        <f>IF($C90="","",IFERROR(VLOOKUP($C90,'設備台帳'!$A$5:$T$204,7,FALSE),""))</f>
        <v/>
      </c>
      <c r="E90" s="18">
        <f>IF($C90="","",IFERROR(VLOOKUP($C90,'設備台帳'!$A$5:$T$204,2,FALSE),""))</f>
        <v/>
      </c>
      <c r="F90" s="18">
        <f>IF($C90="","",IFERROR(VLOOKUP($C90,'設備台帳'!$A$5:$T$204,3,FALSE),""))</f>
        <v/>
      </c>
      <c r="G90" s="25" t="n"/>
      <c r="H90" s="6" t="n"/>
      <c r="I90" s="6" t="n"/>
      <c r="J90" s="6" t="n"/>
      <c r="K90" s="25" t="n"/>
      <c r="L90" s="25" t="n"/>
      <c r="M90" s="6" t="n"/>
      <c r="N90" s="6" t="n"/>
      <c r="O90" s="6" t="n"/>
      <c r="P90" s="6" t="n"/>
      <c r="Q90" s="20" t="n"/>
      <c r="R90" s="20" t="n"/>
      <c r="S90" s="21">
        <f>IF($A90="","",IFERROR($Q90+$R90,0))</f>
        <v/>
      </c>
      <c r="T90" s="6" t="n"/>
      <c r="U90" s="6" t="n"/>
      <c r="V90" s="6" t="n"/>
      <c r="W90" s="6" t="n"/>
    </row>
    <row r="91" ht="20" customHeight="1">
      <c r="A91" s="6" t="n"/>
      <c r="B91" s="6" t="n"/>
      <c r="C91" s="6" t="n"/>
      <c r="D91" s="18">
        <f>IF($C91="","",IFERROR(VLOOKUP($C91,'設備台帳'!$A$5:$T$204,7,FALSE),""))</f>
        <v/>
      </c>
      <c r="E91" s="18">
        <f>IF($C91="","",IFERROR(VLOOKUP($C91,'設備台帳'!$A$5:$T$204,2,FALSE),""))</f>
        <v/>
      </c>
      <c r="F91" s="18">
        <f>IF($C91="","",IFERROR(VLOOKUP($C91,'設備台帳'!$A$5:$T$204,3,FALSE),""))</f>
        <v/>
      </c>
      <c r="G91" s="25" t="n"/>
      <c r="H91" s="6" t="n"/>
      <c r="I91" s="6" t="n"/>
      <c r="J91" s="6" t="n"/>
      <c r="K91" s="25" t="n"/>
      <c r="L91" s="25" t="n"/>
      <c r="M91" s="6" t="n"/>
      <c r="N91" s="6" t="n"/>
      <c r="O91" s="6" t="n"/>
      <c r="P91" s="6" t="n"/>
      <c r="Q91" s="20" t="n"/>
      <c r="R91" s="20" t="n"/>
      <c r="S91" s="21">
        <f>IF($A91="","",IFERROR($Q91+$R91,0))</f>
        <v/>
      </c>
      <c r="T91" s="6" t="n"/>
      <c r="U91" s="6" t="n"/>
      <c r="V91" s="6" t="n"/>
      <c r="W91" s="6" t="n"/>
    </row>
    <row r="92" ht="20" customHeight="1">
      <c r="A92" s="6" t="n"/>
      <c r="B92" s="6" t="n"/>
      <c r="C92" s="6" t="n"/>
      <c r="D92" s="18">
        <f>IF($C92="","",IFERROR(VLOOKUP($C92,'設備台帳'!$A$5:$T$204,7,FALSE),""))</f>
        <v/>
      </c>
      <c r="E92" s="18">
        <f>IF($C92="","",IFERROR(VLOOKUP($C92,'設備台帳'!$A$5:$T$204,2,FALSE),""))</f>
        <v/>
      </c>
      <c r="F92" s="18">
        <f>IF($C92="","",IFERROR(VLOOKUP($C92,'設備台帳'!$A$5:$T$204,3,FALSE),""))</f>
        <v/>
      </c>
      <c r="G92" s="25" t="n"/>
      <c r="H92" s="6" t="n"/>
      <c r="I92" s="6" t="n"/>
      <c r="J92" s="6" t="n"/>
      <c r="K92" s="25" t="n"/>
      <c r="L92" s="25" t="n"/>
      <c r="M92" s="6" t="n"/>
      <c r="N92" s="6" t="n"/>
      <c r="O92" s="6" t="n"/>
      <c r="P92" s="6" t="n"/>
      <c r="Q92" s="20" t="n"/>
      <c r="R92" s="20" t="n"/>
      <c r="S92" s="21">
        <f>IF($A92="","",IFERROR($Q92+$R92,0))</f>
        <v/>
      </c>
      <c r="T92" s="6" t="n"/>
      <c r="U92" s="6" t="n"/>
      <c r="V92" s="6" t="n"/>
      <c r="W92" s="6" t="n"/>
    </row>
    <row r="93" ht="20" customHeight="1">
      <c r="A93" s="6" t="n"/>
      <c r="B93" s="6" t="n"/>
      <c r="C93" s="6" t="n"/>
      <c r="D93" s="18">
        <f>IF($C93="","",IFERROR(VLOOKUP($C93,'設備台帳'!$A$5:$T$204,7,FALSE),""))</f>
        <v/>
      </c>
      <c r="E93" s="18">
        <f>IF($C93="","",IFERROR(VLOOKUP($C93,'設備台帳'!$A$5:$T$204,2,FALSE),""))</f>
        <v/>
      </c>
      <c r="F93" s="18">
        <f>IF($C93="","",IFERROR(VLOOKUP($C93,'設備台帳'!$A$5:$T$204,3,FALSE),""))</f>
        <v/>
      </c>
      <c r="G93" s="25" t="n"/>
      <c r="H93" s="6" t="n"/>
      <c r="I93" s="6" t="n"/>
      <c r="J93" s="6" t="n"/>
      <c r="K93" s="25" t="n"/>
      <c r="L93" s="25" t="n"/>
      <c r="M93" s="6" t="n"/>
      <c r="N93" s="6" t="n"/>
      <c r="O93" s="6" t="n"/>
      <c r="P93" s="6" t="n"/>
      <c r="Q93" s="20" t="n"/>
      <c r="R93" s="20" t="n"/>
      <c r="S93" s="21">
        <f>IF($A93="","",IFERROR($Q93+$R93,0))</f>
        <v/>
      </c>
      <c r="T93" s="6" t="n"/>
      <c r="U93" s="6" t="n"/>
      <c r="V93" s="6" t="n"/>
      <c r="W93" s="6" t="n"/>
    </row>
    <row r="94" ht="20" customHeight="1">
      <c r="A94" s="6" t="n"/>
      <c r="B94" s="6" t="n"/>
      <c r="C94" s="6" t="n"/>
      <c r="D94" s="18">
        <f>IF($C94="","",IFERROR(VLOOKUP($C94,'設備台帳'!$A$5:$T$204,7,FALSE),""))</f>
        <v/>
      </c>
      <c r="E94" s="18">
        <f>IF($C94="","",IFERROR(VLOOKUP($C94,'設備台帳'!$A$5:$T$204,2,FALSE),""))</f>
        <v/>
      </c>
      <c r="F94" s="18">
        <f>IF($C94="","",IFERROR(VLOOKUP($C94,'設備台帳'!$A$5:$T$204,3,FALSE),""))</f>
        <v/>
      </c>
      <c r="G94" s="25" t="n"/>
      <c r="H94" s="6" t="n"/>
      <c r="I94" s="6" t="n"/>
      <c r="J94" s="6" t="n"/>
      <c r="K94" s="25" t="n"/>
      <c r="L94" s="25" t="n"/>
      <c r="M94" s="6" t="n"/>
      <c r="N94" s="6" t="n"/>
      <c r="O94" s="6" t="n"/>
      <c r="P94" s="6" t="n"/>
      <c r="Q94" s="20" t="n"/>
      <c r="R94" s="20" t="n"/>
      <c r="S94" s="21">
        <f>IF($A94="","",IFERROR($Q94+$R94,0))</f>
        <v/>
      </c>
      <c r="T94" s="6" t="n"/>
      <c r="U94" s="6" t="n"/>
      <c r="V94" s="6" t="n"/>
      <c r="W94" s="6" t="n"/>
    </row>
    <row r="95" ht="20" customHeight="1">
      <c r="A95" s="6" t="n"/>
      <c r="B95" s="6" t="n"/>
      <c r="C95" s="6" t="n"/>
      <c r="D95" s="18">
        <f>IF($C95="","",IFERROR(VLOOKUP($C95,'設備台帳'!$A$5:$T$204,7,FALSE),""))</f>
        <v/>
      </c>
      <c r="E95" s="18">
        <f>IF($C95="","",IFERROR(VLOOKUP($C95,'設備台帳'!$A$5:$T$204,2,FALSE),""))</f>
        <v/>
      </c>
      <c r="F95" s="18">
        <f>IF($C95="","",IFERROR(VLOOKUP($C95,'設備台帳'!$A$5:$T$204,3,FALSE),""))</f>
        <v/>
      </c>
      <c r="G95" s="25" t="n"/>
      <c r="H95" s="6" t="n"/>
      <c r="I95" s="6" t="n"/>
      <c r="J95" s="6" t="n"/>
      <c r="K95" s="25" t="n"/>
      <c r="L95" s="25" t="n"/>
      <c r="M95" s="6" t="n"/>
      <c r="N95" s="6" t="n"/>
      <c r="O95" s="6" t="n"/>
      <c r="P95" s="6" t="n"/>
      <c r="Q95" s="20" t="n"/>
      <c r="R95" s="20" t="n"/>
      <c r="S95" s="21">
        <f>IF($A95="","",IFERROR($Q95+$R95,0))</f>
        <v/>
      </c>
      <c r="T95" s="6" t="n"/>
      <c r="U95" s="6" t="n"/>
      <c r="V95" s="6" t="n"/>
      <c r="W95" s="6" t="n"/>
    </row>
    <row r="96" ht="20" customHeight="1">
      <c r="A96" s="6" t="n"/>
      <c r="B96" s="6" t="n"/>
      <c r="C96" s="6" t="n"/>
      <c r="D96" s="18">
        <f>IF($C96="","",IFERROR(VLOOKUP($C96,'設備台帳'!$A$5:$T$204,7,FALSE),""))</f>
        <v/>
      </c>
      <c r="E96" s="18">
        <f>IF($C96="","",IFERROR(VLOOKUP($C96,'設備台帳'!$A$5:$T$204,2,FALSE),""))</f>
        <v/>
      </c>
      <c r="F96" s="18">
        <f>IF($C96="","",IFERROR(VLOOKUP($C96,'設備台帳'!$A$5:$T$204,3,FALSE),""))</f>
        <v/>
      </c>
      <c r="G96" s="25" t="n"/>
      <c r="H96" s="6" t="n"/>
      <c r="I96" s="6" t="n"/>
      <c r="J96" s="6" t="n"/>
      <c r="K96" s="25" t="n"/>
      <c r="L96" s="25" t="n"/>
      <c r="M96" s="6" t="n"/>
      <c r="N96" s="6" t="n"/>
      <c r="O96" s="6" t="n"/>
      <c r="P96" s="6" t="n"/>
      <c r="Q96" s="20" t="n"/>
      <c r="R96" s="20" t="n"/>
      <c r="S96" s="21">
        <f>IF($A96="","",IFERROR($Q96+$R96,0))</f>
        <v/>
      </c>
      <c r="T96" s="6" t="n"/>
      <c r="U96" s="6" t="n"/>
      <c r="V96" s="6" t="n"/>
      <c r="W96" s="6" t="n"/>
    </row>
    <row r="97" ht="20" customHeight="1">
      <c r="A97" s="6" t="n"/>
      <c r="B97" s="6" t="n"/>
      <c r="C97" s="6" t="n"/>
      <c r="D97" s="18">
        <f>IF($C97="","",IFERROR(VLOOKUP($C97,'設備台帳'!$A$5:$T$204,7,FALSE),""))</f>
        <v/>
      </c>
      <c r="E97" s="18">
        <f>IF($C97="","",IFERROR(VLOOKUP($C97,'設備台帳'!$A$5:$T$204,2,FALSE),""))</f>
        <v/>
      </c>
      <c r="F97" s="18">
        <f>IF($C97="","",IFERROR(VLOOKUP($C97,'設備台帳'!$A$5:$T$204,3,FALSE),""))</f>
        <v/>
      </c>
      <c r="G97" s="25" t="n"/>
      <c r="H97" s="6" t="n"/>
      <c r="I97" s="6" t="n"/>
      <c r="J97" s="6" t="n"/>
      <c r="K97" s="25" t="n"/>
      <c r="L97" s="25" t="n"/>
      <c r="M97" s="6" t="n"/>
      <c r="N97" s="6" t="n"/>
      <c r="O97" s="6" t="n"/>
      <c r="P97" s="6" t="n"/>
      <c r="Q97" s="20" t="n"/>
      <c r="R97" s="20" t="n"/>
      <c r="S97" s="21">
        <f>IF($A97="","",IFERROR($Q97+$R97,0))</f>
        <v/>
      </c>
      <c r="T97" s="6" t="n"/>
      <c r="U97" s="6" t="n"/>
      <c r="V97" s="6" t="n"/>
      <c r="W97" s="6" t="n"/>
    </row>
    <row r="98" ht="20" customHeight="1">
      <c r="A98" s="6" t="n"/>
      <c r="B98" s="6" t="n"/>
      <c r="C98" s="6" t="n"/>
      <c r="D98" s="18">
        <f>IF($C98="","",IFERROR(VLOOKUP($C98,'設備台帳'!$A$5:$T$204,7,FALSE),""))</f>
        <v/>
      </c>
      <c r="E98" s="18">
        <f>IF($C98="","",IFERROR(VLOOKUP($C98,'設備台帳'!$A$5:$T$204,2,FALSE),""))</f>
        <v/>
      </c>
      <c r="F98" s="18">
        <f>IF($C98="","",IFERROR(VLOOKUP($C98,'設備台帳'!$A$5:$T$204,3,FALSE),""))</f>
        <v/>
      </c>
      <c r="G98" s="25" t="n"/>
      <c r="H98" s="6" t="n"/>
      <c r="I98" s="6" t="n"/>
      <c r="J98" s="6" t="n"/>
      <c r="K98" s="25" t="n"/>
      <c r="L98" s="25" t="n"/>
      <c r="M98" s="6" t="n"/>
      <c r="N98" s="6" t="n"/>
      <c r="O98" s="6" t="n"/>
      <c r="P98" s="6" t="n"/>
      <c r="Q98" s="20" t="n"/>
      <c r="R98" s="20" t="n"/>
      <c r="S98" s="21">
        <f>IF($A98="","",IFERROR($Q98+$R98,0))</f>
        <v/>
      </c>
      <c r="T98" s="6" t="n"/>
      <c r="U98" s="6" t="n"/>
      <c r="V98" s="6" t="n"/>
      <c r="W98" s="6" t="n"/>
    </row>
    <row r="99" ht="20" customHeight="1">
      <c r="A99" s="6" t="n"/>
      <c r="B99" s="6" t="n"/>
      <c r="C99" s="6" t="n"/>
      <c r="D99" s="18">
        <f>IF($C99="","",IFERROR(VLOOKUP($C99,'設備台帳'!$A$5:$T$204,7,FALSE),""))</f>
        <v/>
      </c>
      <c r="E99" s="18">
        <f>IF($C99="","",IFERROR(VLOOKUP($C99,'設備台帳'!$A$5:$T$204,2,FALSE),""))</f>
        <v/>
      </c>
      <c r="F99" s="18">
        <f>IF($C99="","",IFERROR(VLOOKUP($C99,'設備台帳'!$A$5:$T$204,3,FALSE),""))</f>
        <v/>
      </c>
      <c r="G99" s="25" t="n"/>
      <c r="H99" s="6" t="n"/>
      <c r="I99" s="6" t="n"/>
      <c r="J99" s="6" t="n"/>
      <c r="K99" s="25" t="n"/>
      <c r="L99" s="25" t="n"/>
      <c r="M99" s="6" t="n"/>
      <c r="N99" s="6" t="n"/>
      <c r="O99" s="6" t="n"/>
      <c r="P99" s="6" t="n"/>
      <c r="Q99" s="20" t="n"/>
      <c r="R99" s="20" t="n"/>
      <c r="S99" s="21">
        <f>IF($A99="","",IFERROR($Q99+$R99,0))</f>
        <v/>
      </c>
      <c r="T99" s="6" t="n"/>
      <c r="U99" s="6" t="n"/>
      <c r="V99" s="6" t="n"/>
      <c r="W99" s="6" t="n"/>
    </row>
    <row r="100" ht="20" customHeight="1">
      <c r="A100" s="6" t="n"/>
      <c r="B100" s="6" t="n"/>
      <c r="C100" s="6" t="n"/>
      <c r="D100" s="18">
        <f>IF($C100="","",IFERROR(VLOOKUP($C100,'設備台帳'!$A$5:$T$204,7,FALSE),""))</f>
        <v/>
      </c>
      <c r="E100" s="18">
        <f>IF($C100="","",IFERROR(VLOOKUP($C100,'設備台帳'!$A$5:$T$204,2,FALSE),""))</f>
        <v/>
      </c>
      <c r="F100" s="18">
        <f>IF($C100="","",IFERROR(VLOOKUP($C100,'設備台帳'!$A$5:$T$204,3,FALSE),""))</f>
        <v/>
      </c>
      <c r="G100" s="25" t="n"/>
      <c r="H100" s="6" t="n"/>
      <c r="I100" s="6" t="n"/>
      <c r="J100" s="6" t="n"/>
      <c r="K100" s="25" t="n"/>
      <c r="L100" s="25" t="n"/>
      <c r="M100" s="6" t="n"/>
      <c r="N100" s="6" t="n"/>
      <c r="O100" s="6" t="n"/>
      <c r="P100" s="6" t="n"/>
      <c r="Q100" s="20" t="n"/>
      <c r="R100" s="20" t="n"/>
      <c r="S100" s="21">
        <f>IF($A100="","",IFERROR($Q100+$R100,0))</f>
        <v/>
      </c>
      <c r="T100" s="6" t="n"/>
      <c r="U100" s="6" t="n"/>
      <c r="V100" s="6" t="n"/>
      <c r="W100" s="6" t="n"/>
    </row>
    <row r="101" ht="20" customHeight="1">
      <c r="A101" s="6" t="n"/>
      <c r="B101" s="6" t="n"/>
      <c r="C101" s="6" t="n"/>
      <c r="D101" s="18">
        <f>IF($C101="","",IFERROR(VLOOKUP($C101,'設備台帳'!$A$5:$T$204,7,FALSE),""))</f>
        <v/>
      </c>
      <c r="E101" s="18">
        <f>IF($C101="","",IFERROR(VLOOKUP($C101,'設備台帳'!$A$5:$T$204,2,FALSE),""))</f>
        <v/>
      </c>
      <c r="F101" s="18">
        <f>IF($C101="","",IFERROR(VLOOKUP($C101,'設備台帳'!$A$5:$T$204,3,FALSE),""))</f>
        <v/>
      </c>
      <c r="G101" s="25" t="n"/>
      <c r="H101" s="6" t="n"/>
      <c r="I101" s="6" t="n"/>
      <c r="J101" s="6" t="n"/>
      <c r="K101" s="25" t="n"/>
      <c r="L101" s="25" t="n"/>
      <c r="M101" s="6" t="n"/>
      <c r="N101" s="6" t="n"/>
      <c r="O101" s="6" t="n"/>
      <c r="P101" s="6" t="n"/>
      <c r="Q101" s="20" t="n"/>
      <c r="R101" s="20" t="n"/>
      <c r="S101" s="21">
        <f>IF($A101="","",IFERROR($Q101+$R101,0))</f>
        <v/>
      </c>
      <c r="T101" s="6" t="n"/>
      <c r="U101" s="6" t="n"/>
      <c r="V101" s="6" t="n"/>
      <c r="W101" s="6" t="n"/>
    </row>
    <row r="102" ht="20" customHeight="1">
      <c r="A102" s="6" t="n"/>
      <c r="B102" s="6" t="n"/>
      <c r="C102" s="6" t="n"/>
      <c r="D102" s="18">
        <f>IF($C102="","",IFERROR(VLOOKUP($C102,'設備台帳'!$A$5:$T$204,7,FALSE),""))</f>
        <v/>
      </c>
      <c r="E102" s="18">
        <f>IF($C102="","",IFERROR(VLOOKUP($C102,'設備台帳'!$A$5:$T$204,2,FALSE),""))</f>
        <v/>
      </c>
      <c r="F102" s="18">
        <f>IF($C102="","",IFERROR(VLOOKUP($C102,'設備台帳'!$A$5:$T$204,3,FALSE),""))</f>
        <v/>
      </c>
      <c r="G102" s="25" t="n"/>
      <c r="H102" s="6" t="n"/>
      <c r="I102" s="6" t="n"/>
      <c r="J102" s="6" t="n"/>
      <c r="K102" s="25" t="n"/>
      <c r="L102" s="25" t="n"/>
      <c r="M102" s="6" t="n"/>
      <c r="N102" s="6" t="n"/>
      <c r="O102" s="6" t="n"/>
      <c r="P102" s="6" t="n"/>
      <c r="Q102" s="20" t="n"/>
      <c r="R102" s="20" t="n"/>
      <c r="S102" s="21">
        <f>IF($A102="","",IFERROR($Q102+$R102,0))</f>
        <v/>
      </c>
      <c r="T102" s="6" t="n"/>
      <c r="U102" s="6" t="n"/>
      <c r="V102" s="6" t="n"/>
      <c r="W102" s="6" t="n"/>
    </row>
    <row r="103" ht="20" customHeight="1">
      <c r="A103" s="6" t="n"/>
      <c r="B103" s="6" t="n"/>
      <c r="C103" s="6" t="n"/>
      <c r="D103" s="18">
        <f>IF($C103="","",IFERROR(VLOOKUP($C103,'設備台帳'!$A$5:$T$204,7,FALSE),""))</f>
        <v/>
      </c>
      <c r="E103" s="18">
        <f>IF($C103="","",IFERROR(VLOOKUP($C103,'設備台帳'!$A$5:$T$204,2,FALSE),""))</f>
        <v/>
      </c>
      <c r="F103" s="18">
        <f>IF($C103="","",IFERROR(VLOOKUP($C103,'設備台帳'!$A$5:$T$204,3,FALSE),""))</f>
        <v/>
      </c>
      <c r="G103" s="25" t="n"/>
      <c r="H103" s="6" t="n"/>
      <c r="I103" s="6" t="n"/>
      <c r="J103" s="6" t="n"/>
      <c r="K103" s="25" t="n"/>
      <c r="L103" s="25" t="n"/>
      <c r="M103" s="6" t="n"/>
      <c r="N103" s="6" t="n"/>
      <c r="O103" s="6" t="n"/>
      <c r="P103" s="6" t="n"/>
      <c r="Q103" s="20" t="n"/>
      <c r="R103" s="20" t="n"/>
      <c r="S103" s="21">
        <f>IF($A103="","",IFERROR($Q103+$R103,0))</f>
        <v/>
      </c>
      <c r="T103" s="6" t="n"/>
      <c r="U103" s="6" t="n"/>
      <c r="V103" s="6" t="n"/>
      <c r="W103" s="6" t="n"/>
    </row>
    <row r="104" ht="20" customHeight="1">
      <c r="A104" s="6" t="n"/>
      <c r="B104" s="6" t="n"/>
      <c r="C104" s="6" t="n"/>
      <c r="D104" s="18">
        <f>IF($C104="","",IFERROR(VLOOKUP($C104,'設備台帳'!$A$5:$T$204,7,FALSE),""))</f>
        <v/>
      </c>
      <c r="E104" s="18">
        <f>IF($C104="","",IFERROR(VLOOKUP($C104,'設備台帳'!$A$5:$T$204,2,FALSE),""))</f>
        <v/>
      </c>
      <c r="F104" s="18">
        <f>IF($C104="","",IFERROR(VLOOKUP($C104,'設備台帳'!$A$5:$T$204,3,FALSE),""))</f>
        <v/>
      </c>
      <c r="G104" s="25" t="n"/>
      <c r="H104" s="6" t="n"/>
      <c r="I104" s="6" t="n"/>
      <c r="J104" s="6" t="n"/>
      <c r="K104" s="25" t="n"/>
      <c r="L104" s="25" t="n"/>
      <c r="M104" s="6" t="n"/>
      <c r="N104" s="6" t="n"/>
      <c r="O104" s="6" t="n"/>
      <c r="P104" s="6" t="n"/>
      <c r="Q104" s="20" t="n"/>
      <c r="R104" s="20" t="n"/>
      <c r="S104" s="21">
        <f>IF($A104="","",IFERROR($Q104+$R104,0))</f>
        <v/>
      </c>
      <c r="T104" s="6" t="n"/>
      <c r="U104" s="6" t="n"/>
      <c r="V104" s="6" t="n"/>
      <c r="W104" s="6" t="n"/>
    </row>
    <row r="105" ht="20" customHeight="1">
      <c r="A105" s="6" t="n"/>
      <c r="B105" s="6" t="n"/>
      <c r="C105" s="6" t="n"/>
      <c r="D105" s="18">
        <f>IF($C105="","",IFERROR(VLOOKUP($C105,'設備台帳'!$A$5:$T$204,7,FALSE),""))</f>
        <v/>
      </c>
      <c r="E105" s="18">
        <f>IF($C105="","",IFERROR(VLOOKUP($C105,'設備台帳'!$A$5:$T$204,2,FALSE),""))</f>
        <v/>
      </c>
      <c r="F105" s="18">
        <f>IF($C105="","",IFERROR(VLOOKUP($C105,'設備台帳'!$A$5:$T$204,3,FALSE),""))</f>
        <v/>
      </c>
      <c r="G105" s="25" t="n"/>
      <c r="H105" s="6" t="n"/>
      <c r="I105" s="6" t="n"/>
      <c r="J105" s="6" t="n"/>
      <c r="K105" s="25" t="n"/>
      <c r="L105" s="25" t="n"/>
      <c r="M105" s="6" t="n"/>
      <c r="N105" s="6" t="n"/>
      <c r="O105" s="6" t="n"/>
      <c r="P105" s="6" t="n"/>
      <c r="Q105" s="20" t="n"/>
      <c r="R105" s="20" t="n"/>
      <c r="S105" s="21">
        <f>IF($A105="","",IFERROR($Q105+$R105,0))</f>
        <v/>
      </c>
      <c r="T105" s="6" t="n"/>
      <c r="U105" s="6" t="n"/>
      <c r="V105" s="6" t="n"/>
      <c r="W105" s="6" t="n"/>
    </row>
    <row r="106" ht="20" customHeight="1">
      <c r="A106" s="6" t="n"/>
      <c r="B106" s="6" t="n"/>
      <c r="C106" s="6" t="n"/>
      <c r="D106" s="18">
        <f>IF($C106="","",IFERROR(VLOOKUP($C106,'設備台帳'!$A$5:$T$204,7,FALSE),""))</f>
        <v/>
      </c>
      <c r="E106" s="18">
        <f>IF($C106="","",IFERROR(VLOOKUP($C106,'設備台帳'!$A$5:$T$204,2,FALSE),""))</f>
        <v/>
      </c>
      <c r="F106" s="18">
        <f>IF($C106="","",IFERROR(VLOOKUP($C106,'設備台帳'!$A$5:$T$204,3,FALSE),""))</f>
        <v/>
      </c>
      <c r="G106" s="25" t="n"/>
      <c r="H106" s="6" t="n"/>
      <c r="I106" s="6" t="n"/>
      <c r="J106" s="6" t="n"/>
      <c r="K106" s="25" t="n"/>
      <c r="L106" s="25" t="n"/>
      <c r="M106" s="6" t="n"/>
      <c r="N106" s="6" t="n"/>
      <c r="O106" s="6" t="n"/>
      <c r="P106" s="6" t="n"/>
      <c r="Q106" s="20" t="n"/>
      <c r="R106" s="20" t="n"/>
      <c r="S106" s="21">
        <f>IF($A106="","",IFERROR($Q106+$R106,0))</f>
        <v/>
      </c>
      <c r="T106" s="6" t="n"/>
      <c r="U106" s="6" t="n"/>
      <c r="V106" s="6" t="n"/>
      <c r="W106" s="6" t="n"/>
    </row>
    <row r="107" ht="20" customHeight="1">
      <c r="A107" s="6" t="n"/>
      <c r="B107" s="6" t="n"/>
      <c r="C107" s="6" t="n"/>
      <c r="D107" s="18">
        <f>IF($C107="","",IFERROR(VLOOKUP($C107,'設備台帳'!$A$5:$T$204,7,FALSE),""))</f>
        <v/>
      </c>
      <c r="E107" s="18">
        <f>IF($C107="","",IFERROR(VLOOKUP($C107,'設備台帳'!$A$5:$T$204,2,FALSE),""))</f>
        <v/>
      </c>
      <c r="F107" s="18">
        <f>IF($C107="","",IFERROR(VLOOKUP($C107,'設備台帳'!$A$5:$T$204,3,FALSE),""))</f>
        <v/>
      </c>
      <c r="G107" s="25" t="n"/>
      <c r="H107" s="6" t="n"/>
      <c r="I107" s="6" t="n"/>
      <c r="J107" s="6" t="n"/>
      <c r="K107" s="25" t="n"/>
      <c r="L107" s="25" t="n"/>
      <c r="M107" s="6" t="n"/>
      <c r="N107" s="6" t="n"/>
      <c r="O107" s="6" t="n"/>
      <c r="P107" s="6" t="n"/>
      <c r="Q107" s="20" t="n"/>
      <c r="R107" s="20" t="n"/>
      <c r="S107" s="21">
        <f>IF($A107="","",IFERROR($Q107+$R107,0))</f>
        <v/>
      </c>
      <c r="T107" s="6" t="n"/>
      <c r="U107" s="6" t="n"/>
      <c r="V107" s="6" t="n"/>
      <c r="W107" s="6" t="n"/>
    </row>
    <row r="108" ht="20" customHeight="1">
      <c r="A108" s="6" t="n"/>
      <c r="B108" s="6" t="n"/>
      <c r="C108" s="6" t="n"/>
      <c r="D108" s="18">
        <f>IF($C108="","",IFERROR(VLOOKUP($C108,'設備台帳'!$A$5:$T$204,7,FALSE),""))</f>
        <v/>
      </c>
      <c r="E108" s="18">
        <f>IF($C108="","",IFERROR(VLOOKUP($C108,'設備台帳'!$A$5:$T$204,2,FALSE),""))</f>
        <v/>
      </c>
      <c r="F108" s="18">
        <f>IF($C108="","",IFERROR(VLOOKUP($C108,'設備台帳'!$A$5:$T$204,3,FALSE),""))</f>
        <v/>
      </c>
      <c r="G108" s="25" t="n"/>
      <c r="H108" s="6" t="n"/>
      <c r="I108" s="6" t="n"/>
      <c r="J108" s="6" t="n"/>
      <c r="K108" s="25" t="n"/>
      <c r="L108" s="25" t="n"/>
      <c r="M108" s="6" t="n"/>
      <c r="N108" s="6" t="n"/>
      <c r="O108" s="6" t="n"/>
      <c r="P108" s="6" t="n"/>
      <c r="Q108" s="20" t="n"/>
      <c r="R108" s="20" t="n"/>
      <c r="S108" s="21">
        <f>IF($A108="","",IFERROR($Q108+$R108,0))</f>
        <v/>
      </c>
      <c r="T108" s="6" t="n"/>
      <c r="U108" s="6" t="n"/>
      <c r="V108" s="6" t="n"/>
      <c r="W108" s="6" t="n"/>
    </row>
    <row r="109" ht="20" customHeight="1">
      <c r="A109" s="6" t="n"/>
      <c r="B109" s="6" t="n"/>
      <c r="C109" s="6" t="n"/>
      <c r="D109" s="18">
        <f>IF($C109="","",IFERROR(VLOOKUP($C109,'設備台帳'!$A$5:$T$204,7,FALSE),""))</f>
        <v/>
      </c>
      <c r="E109" s="18">
        <f>IF($C109="","",IFERROR(VLOOKUP($C109,'設備台帳'!$A$5:$T$204,2,FALSE),""))</f>
        <v/>
      </c>
      <c r="F109" s="18">
        <f>IF($C109="","",IFERROR(VLOOKUP($C109,'設備台帳'!$A$5:$T$204,3,FALSE),""))</f>
        <v/>
      </c>
      <c r="G109" s="25" t="n"/>
      <c r="H109" s="6" t="n"/>
      <c r="I109" s="6" t="n"/>
      <c r="J109" s="6" t="n"/>
      <c r="K109" s="25" t="n"/>
      <c r="L109" s="25" t="n"/>
      <c r="M109" s="6" t="n"/>
      <c r="N109" s="6" t="n"/>
      <c r="O109" s="6" t="n"/>
      <c r="P109" s="6" t="n"/>
      <c r="Q109" s="20" t="n"/>
      <c r="R109" s="20" t="n"/>
      <c r="S109" s="21">
        <f>IF($A109="","",IFERROR($Q109+$R109,0))</f>
        <v/>
      </c>
      <c r="T109" s="6" t="n"/>
      <c r="U109" s="6" t="n"/>
      <c r="V109" s="6" t="n"/>
      <c r="W109" s="6" t="n"/>
    </row>
    <row r="110" ht="20" customHeight="1">
      <c r="A110" s="6" t="n"/>
      <c r="B110" s="6" t="n"/>
      <c r="C110" s="6" t="n"/>
      <c r="D110" s="18">
        <f>IF($C110="","",IFERROR(VLOOKUP($C110,'設備台帳'!$A$5:$T$204,7,FALSE),""))</f>
        <v/>
      </c>
      <c r="E110" s="18">
        <f>IF($C110="","",IFERROR(VLOOKUP($C110,'設備台帳'!$A$5:$T$204,2,FALSE),""))</f>
        <v/>
      </c>
      <c r="F110" s="18">
        <f>IF($C110="","",IFERROR(VLOOKUP($C110,'設備台帳'!$A$5:$T$204,3,FALSE),""))</f>
        <v/>
      </c>
      <c r="G110" s="25" t="n"/>
      <c r="H110" s="6" t="n"/>
      <c r="I110" s="6" t="n"/>
      <c r="J110" s="6" t="n"/>
      <c r="K110" s="25" t="n"/>
      <c r="L110" s="25" t="n"/>
      <c r="M110" s="6" t="n"/>
      <c r="N110" s="6" t="n"/>
      <c r="O110" s="6" t="n"/>
      <c r="P110" s="6" t="n"/>
      <c r="Q110" s="20" t="n"/>
      <c r="R110" s="20" t="n"/>
      <c r="S110" s="21">
        <f>IF($A110="","",IFERROR($Q110+$R110,0))</f>
        <v/>
      </c>
      <c r="T110" s="6" t="n"/>
      <c r="U110" s="6" t="n"/>
      <c r="V110" s="6" t="n"/>
      <c r="W110" s="6" t="n"/>
    </row>
    <row r="111" ht="20" customHeight="1">
      <c r="A111" s="6" t="n"/>
      <c r="B111" s="6" t="n"/>
      <c r="C111" s="6" t="n"/>
      <c r="D111" s="18">
        <f>IF($C111="","",IFERROR(VLOOKUP($C111,'設備台帳'!$A$5:$T$204,7,FALSE),""))</f>
        <v/>
      </c>
      <c r="E111" s="18">
        <f>IF($C111="","",IFERROR(VLOOKUP($C111,'設備台帳'!$A$5:$T$204,2,FALSE),""))</f>
        <v/>
      </c>
      <c r="F111" s="18">
        <f>IF($C111="","",IFERROR(VLOOKUP($C111,'設備台帳'!$A$5:$T$204,3,FALSE),""))</f>
        <v/>
      </c>
      <c r="G111" s="25" t="n"/>
      <c r="H111" s="6" t="n"/>
      <c r="I111" s="6" t="n"/>
      <c r="J111" s="6" t="n"/>
      <c r="K111" s="25" t="n"/>
      <c r="L111" s="25" t="n"/>
      <c r="M111" s="6" t="n"/>
      <c r="N111" s="6" t="n"/>
      <c r="O111" s="6" t="n"/>
      <c r="P111" s="6" t="n"/>
      <c r="Q111" s="20" t="n"/>
      <c r="R111" s="20" t="n"/>
      <c r="S111" s="21">
        <f>IF($A111="","",IFERROR($Q111+$R111,0))</f>
        <v/>
      </c>
      <c r="T111" s="6" t="n"/>
      <c r="U111" s="6" t="n"/>
      <c r="V111" s="6" t="n"/>
      <c r="W111" s="6" t="n"/>
    </row>
    <row r="112" ht="20" customHeight="1">
      <c r="A112" s="6" t="n"/>
      <c r="B112" s="6" t="n"/>
      <c r="C112" s="6" t="n"/>
      <c r="D112" s="18">
        <f>IF($C112="","",IFERROR(VLOOKUP($C112,'設備台帳'!$A$5:$T$204,7,FALSE),""))</f>
        <v/>
      </c>
      <c r="E112" s="18">
        <f>IF($C112="","",IFERROR(VLOOKUP($C112,'設備台帳'!$A$5:$T$204,2,FALSE),""))</f>
        <v/>
      </c>
      <c r="F112" s="18">
        <f>IF($C112="","",IFERROR(VLOOKUP($C112,'設備台帳'!$A$5:$T$204,3,FALSE),""))</f>
        <v/>
      </c>
      <c r="G112" s="25" t="n"/>
      <c r="H112" s="6" t="n"/>
      <c r="I112" s="6" t="n"/>
      <c r="J112" s="6" t="n"/>
      <c r="K112" s="25" t="n"/>
      <c r="L112" s="25" t="n"/>
      <c r="M112" s="6" t="n"/>
      <c r="N112" s="6" t="n"/>
      <c r="O112" s="6" t="n"/>
      <c r="P112" s="6" t="n"/>
      <c r="Q112" s="20" t="n"/>
      <c r="R112" s="20" t="n"/>
      <c r="S112" s="21">
        <f>IF($A112="","",IFERROR($Q112+$R112,0))</f>
        <v/>
      </c>
      <c r="T112" s="6" t="n"/>
      <c r="U112" s="6" t="n"/>
      <c r="V112" s="6" t="n"/>
      <c r="W112" s="6" t="n"/>
    </row>
    <row r="113" ht="20" customHeight="1">
      <c r="A113" s="6" t="n"/>
      <c r="B113" s="6" t="n"/>
      <c r="C113" s="6" t="n"/>
      <c r="D113" s="18">
        <f>IF($C113="","",IFERROR(VLOOKUP($C113,'設備台帳'!$A$5:$T$204,7,FALSE),""))</f>
        <v/>
      </c>
      <c r="E113" s="18">
        <f>IF($C113="","",IFERROR(VLOOKUP($C113,'設備台帳'!$A$5:$T$204,2,FALSE),""))</f>
        <v/>
      </c>
      <c r="F113" s="18">
        <f>IF($C113="","",IFERROR(VLOOKUP($C113,'設備台帳'!$A$5:$T$204,3,FALSE),""))</f>
        <v/>
      </c>
      <c r="G113" s="25" t="n"/>
      <c r="H113" s="6" t="n"/>
      <c r="I113" s="6" t="n"/>
      <c r="J113" s="6" t="n"/>
      <c r="K113" s="25" t="n"/>
      <c r="L113" s="25" t="n"/>
      <c r="M113" s="6" t="n"/>
      <c r="N113" s="6" t="n"/>
      <c r="O113" s="6" t="n"/>
      <c r="P113" s="6" t="n"/>
      <c r="Q113" s="20" t="n"/>
      <c r="R113" s="20" t="n"/>
      <c r="S113" s="21">
        <f>IF($A113="","",IFERROR($Q113+$R113,0))</f>
        <v/>
      </c>
      <c r="T113" s="6" t="n"/>
      <c r="U113" s="6" t="n"/>
      <c r="V113" s="6" t="n"/>
      <c r="W113" s="6" t="n"/>
    </row>
    <row r="114" ht="20" customHeight="1">
      <c r="A114" s="6" t="n"/>
      <c r="B114" s="6" t="n"/>
      <c r="C114" s="6" t="n"/>
      <c r="D114" s="18">
        <f>IF($C114="","",IFERROR(VLOOKUP($C114,'設備台帳'!$A$5:$T$204,7,FALSE),""))</f>
        <v/>
      </c>
      <c r="E114" s="18">
        <f>IF($C114="","",IFERROR(VLOOKUP($C114,'設備台帳'!$A$5:$T$204,2,FALSE),""))</f>
        <v/>
      </c>
      <c r="F114" s="18">
        <f>IF($C114="","",IFERROR(VLOOKUP($C114,'設備台帳'!$A$5:$T$204,3,FALSE),""))</f>
        <v/>
      </c>
      <c r="G114" s="25" t="n"/>
      <c r="H114" s="6" t="n"/>
      <c r="I114" s="6" t="n"/>
      <c r="J114" s="6" t="n"/>
      <c r="K114" s="25" t="n"/>
      <c r="L114" s="25" t="n"/>
      <c r="M114" s="6" t="n"/>
      <c r="N114" s="6" t="n"/>
      <c r="O114" s="6" t="n"/>
      <c r="P114" s="6" t="n"/>
      <c r="Q114" s="20" t="n"/>
      <c r="R114" s="20" t="n"/>
      <c r="S114" s="21">
        <f>IF($A114="","",IFERROR($Q114+$R114,0))</f>
        <v/>
      </c>
      <c r="T114" s="6" t="n"/>
      <c r="U114" s="6" t="n"/>
      <c r="V114" s="6" t="n"/>
      <c r="W114" s="6" t="n"/>
    </row>
    <row r="115" ht="20" customHeight="1">
      <c r="A115" s="6" t="n"/>
      <c r="B115" s="6" t="n"/>
      <c r="C115" s="6" t="n"/>
      <c r="D115" s="18">
        <f>IF($C115="","",IFERROR(VLOOKUP($C115,'設備台帳'!$A$5:$T$204,7,FALSE),""))</f>
        <v/>
      </c>
      <c r="E115" s="18">
        <f>IF($C115="","",IFERROR(VLOOKUP($C115,'設備台帳'!$A$5:$T$204,2,FALSE),""))</f>
        <v/>
      </c>
      <c r="F115" s="18">
        <f>IF($C115="","",IFERROR(VLOOKUP($C115,'設備台帳'!$A$5:$T$204,3,FALSE),""))</f>
        <v/>
      </c>
      <c r="G115" s="25" t="n"/>
      <c r="H115" s="6" t="n"/>
      <c r="I115" s="6" t="n"/>
      <c r="J115" s="6" t="n"/>
      <c r="K115" s="25" t="n"/>
      <c r="L115" s="25" t="n"/>
      <c r="M115" s="6" t="n"/>
      <c r="N115" s="6" t="n"/>
      <c r="O115" s="6" t="n"/>
      <c r="P115" s="6" t="n"/>
      <c r="Q115" s="20" t="n"/>
      <c r="R115" s="20" t="n"/>
      <c r="S115" s="21">
        <f>IF($A115="","",IFERROR($Q115+$R115,0))</f>
        <v/>
      </c>
      <c r="T115" s="6" t="n"/>
      <c r="U115" s="6" t="n"/>
      <c r="V115" s="6" t="n"/>
      <c r="W115" s="6" t="n"/>
    </row>
    <row r="116" ht="20" customHeight="1">
      <c r="A116" s="6" t="n"/>
      <c r="B116" s="6" t="n"/>
      <c r="C116" s="6" t="n"/>
      <c r="D116" s="18">
        <f>IF($C116="","",IFERROR(VLOOKUP($C116,'設備台帳'!$A$5:$T$204,7,FALSE),""))</f>
        <v/>
      </c>
      <c r="E116" s="18">
        <f>IF($C116="","",IFERROR(VLOOKUP($C116,'設備台帳'!$A$5:$T$204,2,FALSE),""))</f>
        <v/>
      </c>
      <c r="F116" s="18">
        <f>IF($C116="","",IFERROR(VLOOKUP($C116,'設備台帳'!$A$5:$T$204,3,FALSE),""))</f>
        <v/>
      </c>
      <c r="G116" s="25" t="n"/>
      <c r="H116" s="6" t="n"/>
      <c r="I116" s="6" t="n"/>
      <c r="J116" s="6" t="n"/>
      <c r="K116" s="25" t="n"/>
      <c r="L116" s="25" t="n"/>
      <c r="M116" s="6" t="n"/>
      <c r="N116" s="6" t="n"/>
      <c r="O116" s="6" t="n"/>
      <c r="P116" s="6" t="n"/>
      <c r="Q116" s="20" t="n"/>
      <c r="R116" s="20" t="n"/>
      <c r="S116" s="21">
        <f>IF($A116="","",IFERROR($Q116+$R116,0))</f>
        <v/>
      </c>
      <c r="T116" s="6" t="n"/>
      <c r="U116" s="6" t="n"/>
      <c r="V116" s="6" t="n"/>
      <c r="W116" s="6" t="n"/>
    </row>
    <row r="117" ht="20" customHeight="1">
      <c r="A117" s="6" t="n"/>
      <c r="B117" s="6" t="n"/>
      <c r="C117" s="6" t="n"/>
      <c r="D117" s="18">
        <f>IF($C117="","",IFERROR(VLOOKUP($C117,'設備台帳'!$A$5:$T$204,7,FALSE),""))</f>
        <v/>
      </c>
      <c r="E117" s="18">
        <f>IF($C117="","",IFERROR(VLOOKUP($C117,'設備台帳'!$A$5:$T$204,2,FALSE),""))</f>
        <v/>
      </c>
      <c r="F117" s="18">
        <f>IF($C117="","",IFERROR(VLOOKUP($C117,'設備台帳'!$A$5:$T$204,3,FALSE),""))</f>
        <v/>
      </c>
      <c r="G117" s="25" t="n"/>
      <c r="H117" s="6" t="n"/>
      <c r="I117" s="6" t="n"/>
      <c r="J117" s="6" t="n"/>
      <c r="K117" s="25" t="n"/>
      <c r="L117" s="25" t="n"/>
      <c r="M117" s="6" t="n"/>
      <c r="N117" s="6" t="n"/>
      <c r="O117" s="6" t="n"/>
      <c r="P117" s="6" t="n"/>
      <c r="Q117" s="20" t="n"/>
      <c r="R117" s="20" t="n"/>
      <c r="S117" s="21">
        <f>IF($A117="","",IFERROR($Q117+$R117,0))</f>
        <v/>
      </c>
      <c r="T117" s="6" t="n"/>
      <c r="U117" s="6" t="n"/>
      <c r="V117" s="6" t="n"/>
      <c r="W117" s="6" t="n"/>
    </row>
    <row r="118" ht="20" customHeight="1">
      <c r="A118" s="6" t="n"/>
      <c r="B118" s="6" t="n"/>
      <c r="C118" s="6" t="n"/>
      <c r="D118" s="18">
        <f>IF($C118="","",IFERROR(VLOOKUP($C118,'設備台帳'!$A$5:$T$204,7,FALSE),""))</f>
        <v/>
      </c>
      <c r="E118" s="18">
        <f>IF($C118="","",IFERROR(VLOOKUP($C118,'設備台帳'!$A$5:$T$204,2,FALSE),""))</f>
        <v/>
      </c>
      <c r="F118" s="18">
        <f>IF($C118="","",IFERROR(VLOOKUP($C118,'設備台帳'!$A$5:$T$204,3,FALSE),""))</f>
        <v/>
      </c>
      <c r="G118" s="25" t="n"/>
      <c r="H118" s="6" t="n"/>
      <c r="I118" s="6" t="n"/>
      <c r="J118" s="6" t="n"/>
      <c r="K118" s="25" t="n"/>
      <c r="L118" s="25" t="n"/>
      <c r="M118" s="6" t="n"/>
      <c r="N118" s="6" t="n"/>
      <c r="O118" s="6" t="n"/>
      <c r="P118" s="6" t="n"/>
      <c r="Q118" s="20" t="n"/>
      <c r="R118" s="20" t="n"/>
      <c r="S118" s="21">
        <f>IF($A118="","",IFERROR($Q118+$R118,0))</f>
        <v/>
      </c>
      <c r="T118" s="6" t="n"/>
      <c r="U118" s="6" t="n"/>
      <c r="V118" s="6" t="n"/>
      <c r="W118" s="6" t="n"/>
    </row>
    <row r="119" ht="20" customHeight="1">
      <c r="A119" s="6" t="n"/>
      <c r="B119" s="6" t="n"/>
      <c r="C119" s="6" t="n"/>
      <c r="D119" s="18">
        <f>IF($C119="","",IFERROR(VLOOKUP($C119,'設備台帳'!$A$5:$T$204,7,FALSE),""))</f>
        <v/>
      </c>
      <c r="E119" s="18">
        <f>IF($C119="","",IFERROR(VLOOKUP($C119,'設備台帳'!$A$5:$T$204,2,FALSE),""))</f>
        <v/>
      </c>
      <c r="F119" s="18">
        <f>IF($C119="","",IFERROR(VLOOKUP($C119,'設備台帳'!$A$5:$T$204,3,FALSE),""))</f>
        <v/>
      </c>
      <c r="G119" s="25" t="n"/>
      <c r="H119" s="6" t="n"/>
      <c r="I119" s="6" t="n"/>
      <c r="J119" s="6" t="n"/>
      <c r="K119" s="25" t="n"/>
      <c r="L119" s="25" t="n"/>
      <c r="M119" s="6" t="n"/>
      <c r="N119" s="6" t="n"/>
      <c r="O119" s="6" t="n"/>
      <c r="P119" s="6" t="n"/>
      <c r="Q119" s="20" t="n"/>
      <c r="R119" s="20" t="n"/>
      <c r="S119" s="21">
        <f>IF($A119="","",IFERROR($Q119+$R119,0))</f>
        <v/>
      </c>
      <c r="T119" s="6" t="n"/>
      <c r="U119" s="6" t="n"/>
      <c r="V119" s="6" t="n"/>
      <c r="W119" s="6" t="n"/>
    </row>
    <row r="120" ht="20" customHeight="1">
      <c r="A120" s="6" t="n"/>
      <c r="B120" s="6" t="n"/>
      <c r="C120" s="6" t="n"/>
      <c r="D120" s="18">
        <f>IF($C120="","",IFERROR(VLOOKUP($C120,'設備台帳'!$A$5:$T$204,7,FALSE),""))</f>
        <v/>
      </c>
      <c r="E120" s="18">
        <f>IF($C120="","",IFERROR(VLOOKUP($C120,'設備台帳'!$A$5:$T$204,2,FALSE),""))</f>
        <v/>
      </c>
      <c r="F120" s="18">
        <f>IF($C120="","",IFERROR(VLOOKUP($C120,'設備台帳'!$A$5:$T$204,3,FALSE),""))</f>
        <v/>
      </c>
      <c r="G120" s="25" t="n"/>
      <c r="H120" s="6" t="n"/>
      <c r="I120" s="6" t="n"/>
      <c r="J120" s="6" t="n"/>
      <c r="K120" s="25" t="n"/>
      <c r="L120" s="25" t="n"/>
      <c r="M120" s="6" t="n"/>
      <c r="N120" s="6" t="n"/>
      <c r="O120" s="6" t="n"/>
      <c r="P120" s="6" t="n"/>
      <c r="Q120" s="20" t="n"/>
      <c r="R120" s="20" t="n"/>
      <c r="S120" s="21">
        <f>IF($A120="","",IFERROR($Q120+$R120,0))</f>
        <v/>
      </c>
      <c r="T120" s="6" t="n"/>
      <c r="U120" s="6" t="n"/>
      <c r="V120" s="6" t="n"/>
      <c r="W120" s="6" t="n"/>
    </row>
    <row r="121" ht="20" customHeight="1">
      <c r="A121" s="6" t="n"/>
      <c r="B121" s="6" t="n"/>
      <c r="C121" s="6" t="n"/>
      <c r="D121" s="18">
        <f>IF($C121="","",IFERROR(VLOOKUP($C121,'設備台帳'!$A$5:$T$204,7,FALSE),""))</f>
        <v/>
      </c>
      <c r="E121" s="18">
        <f>IF($C121="","",IFERROR(VLOOKUP($C121,'設備台帳'!$A$5:$T$204,2,FALSE),""))</f>
        <v/>
      </c>
      <c r="F121" s="18">
        <f>IF($C121="","",IFERROR(VLOOKUP($C121,'設備台帳'!$A$5:$T$204,3,FALSE),""))</f>
        <v/>
      </c>
      <c r="G121" s="25" t="n"/>
      <c r="H121" s="6" t="n"/>
      <c r="I121" s="6" t="n"/>
      <c r="J121" s="6" t="n"/>
      <c r="K121" s="25" t="n"/>
      <c r="L121" s="25" t="n"/>
      <c r="M121" s="6" t="n"/>
      <c r="N121" s="6" t="n"/>
      <c r="O121" s="6" t="n"/>
      <c r="P121" s="6" t="n"/>
      <c r="Q121" s="20" t="n"/>
      <c r="R121" s="20" t="n"/>
      <c r="S121" s="21">
        <f>IF($A121="","",IFERROR($Q121+$R121,0))</f>
        <v/>
      </c>
      <c r="T121" s="6" t="n"/>
      <c r="U121" s="6" t="n"/>
      <c r="V121" s="6" t="n"/>
      <c r="W121" s="6" t="n"/>
    </row>
    <row r="122" ht="20" customHeight="1">
      <c r="A122" s="6" t="n"/>
      <c r="B122" s="6" t="n"/>
      <c r="C122" s="6" t="n"/>
      <c r="D122" s="18">
        <f>IF($C122="","",IFERROR(VLOOKUP($C122,'設備台帳'!$A$5:$T$204,7,FALSE),""))</f>
        <v/>
      </c>
      <c r="E122" s="18">
        <f>IF($C122="","",IFERROR(VLOOKUP($C122,'設備台帳'!$A$5:$T$204,2,FALSE),""))</f>
        <v/>
      </c>
      <c r="F122" s="18">
        <f>IF($C122="","",IFERROR(VLOOKUP($C122,'設備台帳'!$A$5:$T$204,3,FALSE),""))</f>
        <v/>
      </c>
      <c r="G122" s="25" t="n"/>
      <c r="H122" s="6" t="n"/>
      <c r="I122" s="6" t="n"/>
      <c r="J122" s="6" t="n"/>
      <c r="K122" s="25" t="n"/>
      <c r="L122" s="25" t="n"/>
      <c r="M122" s="6" t="n"/>
      <c r="N122" s="6" t="n"/>
      <c r="O122" s="6" t="n"/>
      <c r="P122" s="6" t="n"/>
      <c r="Q122" s="20" t="n"/>
      <c r="R122" s="20" t="n"/>
      <c r="S122" s="21">
        <f>IF($A122="","",IFERROR($Q122+$R122,0))</f>
        <v/>
      </c>
      <c r="T122" s="6" t="n"/>
      <c r="U122" s="6" t="n"/>
      <c r="V122" s="6" t="n"/>
      <c r="W122" s="6" t="n"/>
    </row>
    <row r="123" ht="20" customHeight="1">
      <c r="A123" s="6" t="n"/>
      <c r="B123" s="6" t="n"/>
      <c r="C123" s="6" t="n"/>
      <c r="D123" s="18">
        <f>IF($C123="","",IFERROR(VLOOKUP($C123,'設備台帳'!$A$5:$T$204,7,FALSE),""))</f>
        <v/>
      </c>
      <c r="E123" s="18">
        <f>IF($C123="","",IFERROR(VLOOKUP($C123,'設備台帳'!$A$5:$T$204,2,FALSE),""))</f>
        <v/>
      </c>
      <c r="F123" s="18">
        <f>IF($C123="","",IFERROR(VLOOKUP($C123,'設備台帳'!$A$5:$T$204,3,FALSE),""))</f>
        <v/>
      </c>
      <c r="G123" s="25" t="n"/>
      <c r="H123" s="6" t="n"/>
      <c r="I123" s="6" t="n"/>
      <c r="J123" s="6" t="n"/>
      <c r="K123" s="25" t="n"/>
      <c r="L123" s="25" t="n"/>
      <c r="M123" s="6" t="n"/>
      <c r="N123" s="6" t="n"/>
      <c r="O123" s="6" t="n"/>
      <c r="P123" s="6" t="n"/>
      <c r="Q123" s="20" t="n"/>
      <c r="R123" s="20" t="n"/>
      <c r="S123" s="21">
        <f>IF($A123="","",IFERROR($Q123+$R123,0))</f>
        <v/>
      </c>
      <c r="T123" s="6" t="n"/>
      <c r="U123" s="6" t="n"/>
      <c r="V123" s="6" t="n"/>
      <c r="W123" s="6" t="n"/>
    </row>
    <row r="124" ht="20" customHeight="1">
      <c r="A124" s="6" t="n"/>
      <c r="B124" s="6" t="n"/>
      <c r="C124" s="6" t="n"/>
      <c r="D124" s="18">
        <f>IF($C124="","",IFERROR(VLOOKUP($C124,'設備台帳'!$A$5:$T$204,7,FALSE),""))</f>
        <v/>
      </c>
      <c r="E124" s="18">
        <f>IF($C124="","",IFERROR(VLOOKUP($C124,'設備台帳'!$A$5:$T$204,2,FALSE),""))</f>
        <v/>
      </c>
      <c r="F124" s="18">
        <f>IF($C124="","",IFERROR(VLOOKUP($C124,'設備台帳'!$A$5:$T$204,3,FALSE),""))</f>
        <v/>
      </c>
      <c r="G124" s="25" t="n"/>
      <c r="H124" s="6" t="n"/>
      <c r="I124" s="6" t="n"/>
      <c r="J124" s="6" t="n"/>
      <c r="K124" s="25" t="n"/>
      <c r="L124" s="25" t="n"/>
      <c r="M124" s="6" t="n"/>
      <c r="N124" s="6" t="n"/>
      <c r="O124" s="6" t="n"/>
      <c r="P124" s="6" t="n"/>
      <c r="Q124" s="20" t="n"/>
      <c r="R124" s="20" t="n"/>
      <c r="S124" s="21">
        <f>IF($A124="","",IFERROR($Q124+$R124,0))</f>
        <v/>
      </c>
      <c r="T124" s="6" t="n"/>
      <c r="U124" s="6" t="n"/>
      <c r="V124" s="6" t="n"/>
      <c r="W124" s="6" t="n"/>
    </row>
    <row r="125" ht="20" customHeight="1">
      <c r="A125" s="6" t="n"/>
      <c r="B125" s="6" t="n"/>
      <c r="C125" s="6" t="n"/>
      <c r="D125" s="18">
        <f>IF($C125="","",IFERROR(VLOOKUP($C125,'設備台帳'!$A$5:$T$204,7,FALSE),""))</f>
        <v/>
      </c>
      <c r="E125" s="18">
        <f>IF($C125="","",IFERROR(VLOOKUP($C125,'設備台帳'!$A$5:$T$204,2,FALSE),""))</f>
        <v/>
      </c>
      <c r="F125" s="18">
        <f>IF($C125="","",IFERROR(VLOOKUP($C125,'設備台帳'!$A$5:$T$204,3,FALSE),""))</f>
        <v/>
      </c>
      <c r="G125" s="25" t="n"/>
      <c r="H125" s="6" t="n"/>
      <c r="I125" s="6" t="n"/>
      <c r="J125" s="6" t="n"/>
      <c r="K125" s="25" t="n"/>
      <c r="L125" s="25" t="n"/>
      <c r="M125" s="6" t="n"/>
      <c r="N125" s="6" t="n"/>
      <c r="O125" s="6" t="n"/>
      <c r="P125" s="6" t="n"/>
      <c r="Q125" s="20" t="n"/>
      <c r="R125" s="20" t="n"/>
      <c r="S125" s="21">
        <f>IF($A125="","",IFERROR($Q125+$R125,0))</f>
        <v/>
      </c>
      <c r="T125" s="6" t="n"/>
      <c r="U125" s="6" t="n"/>
      <c r="V125" s="6" t="n"/>
      <c r="W125" s="6" t="n"/>
    </row>
    <row r="126" ht="20" customHeight="1">
      <c r="A126" s="6" t="n"/>
      <c r="B126" s="6" t="n"/>
      <c r="C126" s="6" t="n"/>
      <c r="D126" s="18">
        <f>IF($C126="","",IFERROR(VLOOKUP($C126,'設備台帳'!$A$5:$T$204,7,FALSE),""))</f>
        <v/>
      </c>
      <c r="E126" s="18">
        <f>IF($C126="","",IFERROR(VLOOKUP($C126,'設備台帳'!$A$5:$T$204,2,FALSE),""))</f>
        <v/>
      </c>
      <c r="F126" s="18">
        <f>IF($C126="","",IFERROR(VLOOKUP($C126,'設備台帳'!$A$5:$T$204,3,FALSE),""))</f>
        <v/>
      </c>
      <c r="G126" s="25" t="n"/>
      <c r="H126" s="6" t="n"/>
      <c r="I126" s="6" t="n"/>
      <c r="J126" s="6" t="n"/>
      <c r="K126" s="25" t="n"/>
      <c r="L126" s="25" t="n"/>
      <c r="M126" s="6" t="n"/>
      <c r="N126" s="6" t="n"/>
      <c r="O126" s="6" t="n"/>
      <c r="P126" s="6" t="n"/>
      <c r="Q126" s="20" t="n"/>
      <c r="R126" s="20" t="n"/>
      <c r="S126" s="21">
        <f>IF($A126="","",IFERROR($Q126+$R126,0))</f>
        <v/>
      </c>
      <c r="T126" s="6" t="n"/>
      <c r="U126" s="6" t="n"/>
      <c r="V126" s="6" t="n"/>
      <c r="W126" s="6" t="n"/>
    </row>
    <row r="127" ht="20" customHeight="1">
      <c r="A127" s="6" t="n"/>
      <c r="B127" s="6" t="n"/>
      <c r="C127" s="6" t="n"/>
      <c r="D127" s="18">
        <f>IF($C127="","",IFERROR(VLOOKUP($C127,'設備台帳'!$A$5:$T$204,7,FALSE),""))</f>
        <v/>
      </c>
      <c r="E127" s="18">
        <f>IF($C127="","",IFERROR(VLOOKUP($C127,'設備台帳'!$A$5:$T$204,2,FALSE),""))</f>
        <v/>
      </c>
      <c r="F127" s="18">
        <f>IF($C127="","",IFERROR(VLOOKUP($C127,'設備台帳'!$A$5:$T$204,3,FALSE),""))</f>
        <v/>
      </c>
      <c r="G127" s="25" t="n"/>
      <c r="H127" s="6" t="n"/>
      <c r="I127" s="6" t="n"/>
      <c r="J127" s="6" t="n"/>
      <c r="K127" s="25" t="n"/>
      <c r="L127" s="25" t="n"/>
      <c r="M127" s="6" t="n"/>
      <c r="N127" s="6" t="n"/>
      <c r="O127" s="6" t="n"/>
      <c r="P127" s="6" t="n"/>
      <c r="Q127" s="20" t="n"/>
      <c r="R127" s="20" t="n"/>
      <c r="S127" s="21">
        <f>IF($A127="","",IFERROR($Q127+$R127,0))</f>
        <v/>
      </c>
      <c r="T127" s="6" t="n"/>
      <c r="U127" s="6" t="n"/>
      <c r="V127" s="6" t="n"/>
      <c r="W127" s="6" t="n"/>
    </row>
    <row r="128" ht="20" customHeight="1">
      <c r="A128" s="6" t="n"/>
      <c r="B128" s="6" t="n"/>
      <c r="C128" s="6" t="n"/>
      <c r="D128" s="18">
        <f>IF($C128="","",IFERROR(VLOOKUP($C128,'設備台帳'!$A$5:$T$204,7,FALSE),""))</f>
        <v/>
      </c>
      <c r="E128" s="18">
        <f>IF($C128="","",IFERROR(VLOOKUP($C128,'設備台帳'!$A$5:$T$204,2,FALSE),""))</f>
        <v/>
      </c>
      <c r="F128" s="18">
        <f>IF($C128="","",IFERROR(VLOOKUP($C128,'設備台帳'!$A$5:$T$204,3,FALSE),""))</f>
        <v/>
      </c>
      <c r="G128" s="25" t="n"/>
      <c r="H128" s="6" t="n"/>
      <c r="I128" s="6" t="n"/>
      <c r="J128" s="6" t="n"/>
      <c r="K128" s="25" t="n"/>
      <c r="L128" s="25" t="n"/>
      <c r="M128" s="6" t="n"/>
      <c r="N128" s="6" t="n"/>
      <c r="O128" s="6" t="n"/>
      <c r="P128" s="6" t="n"/>
      <c r="Q128" s="20" t="n"/>
      <c r="R128" s="20" t="n"/>
      <c r="S128" s="21">
        <f>IF($A128="","",IFERROR($Q128+$R128,0))</f>
        <v/>
      </c>
      <c r="T128" s="6" t="n"/>
      <c r="U128" s="6" t="n"/>
      <c r="V128" s="6" t="n"/>
      <c r="W128" s="6" t="n"/>
    </row>
    <row r="129" ht="20" customHeight="1">
      <c r="A129" s="6" t="n"/>
      <c r="B129" s="6" t="n"/>
      <c r="C129" s="6" t="n"/>
      <c r="D129" s="18">
        <f>IF($C129="","",IFERROR(VLOOKUP($C129,'設備台帳'!$A$5:$T$204,7,FALSE),""))</f>
        <v/>
      </c>
      <c r="E129" s="18">
        <f>IF($C129="","",IFERROR(VLOOKUP($C129,'設備台帳'!$A$5:$T$204,2,FALSE),""))</f>
        <v/>
      </c>
      <c r="F129" s="18">
        <f>IF($C129="","",IFERROR(VLOOKUP($C129,'設備台帳'!$A$5:$T$204,3,FALSE),""))</f>
        <v/>
      </c>
      <c r="G129" s="25" t="n"/>
      <c r="H129" s="6" t="n"/>
      <c r="I129" s="6" t="n"/>
      <c r="J129" s="6" t="n"/>
      <c r="K129" s="25" t="n"/>
      <c r="L129" s="25" t="n"/>
      <c r="M129" s="6" t="n"/>
      <c r="N129" s="6" t="n"/>
      <c r="O129" s="6" t="n"/>
      <c r="P129" s="6" t="n"/>
      <c r="Q129" s="20" t="n"/>
      <c r="R129" s="20" t="n"/>
      <c r="S129" s="21">
        <f>IF($A129="","",IFERROR($Q129+$R129,0))</f>
        <v/>
      </c>
      <c r="T129" s="6" t="n"/>
      <c r="U129" s="6" t="n"/>
      <c r="V129" s="6" t="n"/>
      <c r="W129" s="6" t="n"/>
    </row>
    <row r="130" ht="20" customHeight="1">
      <c r="A130" s="6" t="n"/>
      <c r="B130" s="6" t="n"/>
      <c r="C130" s="6" t="n"/>
      <c r="D130" s="18">
        <f>IF($C130="","",IFERROR(VLOOKUP($C130,'設備台帳'!$A$5:$T$204,7,FALSE),""))</f>
        <v/>
      </c>
      <c r="E130" s="18">
        <f>IF($C130="","",IFERROR(VLOOKUP($C130,'設備台帳'!$A$5:$T$204,2,FALSE),""))</f>
        <v/>
      </c>
      <c r="F130" s="18">
        <f>IF($C130="","",IFERROR(VLOOKUP($C130,'設備台帳'!$A$5:$T$204,3,FALSE),""))</f>
        <v/>
      </c>
      <c r="G130" s="25" t="n"/>
      <c r="H130" s="6" t="n"/>
      <c r="I130" s="6" t="n"/>
      <c r="J130" s="6" t="n"/>
      <c r="K130" s="25" t="n"/>
      <c r="L130" s="25" t="n"/>
      <c r="M130" s="6" t="n"/>
      <c r="N130" s="6" t="n"/>
      <c r="O130" s="6" t="n"/>
      <c r="P130" s="6" t="n"/>
      <c r="Q130" s="20" t="n"/>
      <c r="R130" s="20" t="n"/>
      <c r="S130" s="21">
        <f>IF($A130="","",IFERROR($Q130+$R130,0))</f>
        <v/>
      </c>
      <c r="T130" s="6" t="n"/>
      <c r="U130" s="6" t="n"/>
      <c r="V130" s="6" t="n"/>
      <c r="W130" s="6" t="n"/>
    </row>
    <row r="131" ht="20" customHeight="1">
      <c r="A131" s="6" t="n"/>
      <c r="B131" s="6" t="n"/>
      <c r="C131" s="6" t="n"/>
      <c r="D131" s="18">
        <f>IF($C131="","",IFERROR(VLOOKUP($C131,'設備台帳'!$A$5:$T$204,7,FALSE),""))</f>
        <v/>
      </c>
      <c r="E131" s="18">
        <f>IF($C131="","",IFERROR(VLOOKUP($C131,'設備台帳'!$A$5:$T$204,2,FALSE),""))</f>
        <v/>
      </c>
      <c r="F131" s="18">
        <f>IF($C131="","",IFERROR(VLOOKUP($C131,'設備台帳'!$A$5:$T$204,3,FALSE),""))</f>
        <v/>
      </c>
      <c r="G131" s="25" t="n"/>
      <c r="H131" s="6" t="n"/>
      <c r="I131" s="6" t="n"/>
      <c r="J131" s="6" t="n"/>
      <c r="K131" s="25" t="n"/>
      <c r="L131" s="25" t="n"/>
      <c r="M131" s="6" t="n"/>
      <c r="N131" s="6" t="n"/>
      <c r="O131" s="6" t="n"/>
      <c r="P131" s="6" t="n"/>
      <c r="Q131" s="20" t="n"/>
      <c r="R131" s="20" t="n"/>
      <c r="S131" s="21">
        <f>IF($A131="","",IFERROR($Q131+$R131,0))</f>
        <v/>
      </c>
      <c r="T131" s="6" t="n"/>
      <c r="U131" s="6" t="n"/>
      <c r="V131" s="6" t="n"/>
      <c r="W131" s="6" t="n"/>
    </row>
    <row r="132" ht="20" customHeight="1">
      <c r="A132" s="6" t="n"/>
      <c r="B132" s="6" t="n"/>
      <c r="C132" s="6" t="n"/>
      <c r="D132" s="18">
        <f>IF($C132="","",IFERROR(VLOOKUP($C132,'設備台帳'!$A$5:$T$204,7,FALSE),""))</f>
        <v/>
      </c>
      <c r="E132" s="18">
        <f>IF($C132="","",IFERROR(VLOOKUP($C132,'設備台帳'!$A$5:$T$204,2,FALSE),""))</f>
        <v/>
      </c>
      <c r="F132" s="18">
        <f>IF($C132="","",IFERROR(VLOOKUP($C132,'設備台帳'!$A$5:$T$204,3,FALSE),""))</f>
        <v/>
      </c>
      <c r="G132" s="25" t="n"/>
      <c r="H132" s="6" t="n"/>
      <c r="I132" s="6" t="n"/>
      <c r="J132" s="6" t="n"/>
      <c r="K132" s="25" t="n"/>
      <c r="L132" s="25" t="n"/>
      <c r="M132" s="6" t="n"/>
      <c r="N132" s="6" t="n"/>
      <c r="O132" s="6" t="n"/>
      <c r="P132" s="6" t="n"/>
      <c r="Q132" s="20" t="n"/>
      <c r="R132" s="20" t="n"/>
      <c r="S132" s="21">
        <f>IF($A132="","",IFERROR($Q132+$R132,0))</f>
        <v/>
      </c>
      <c r="T132" s="6" t="n"/>
      <c r="U132" s="6" t="n"/>
      <c r="V132" s="6" t="n"/>
      <c r="W132" s="6" t="n"/>
    </row>
    <row r="133" ht="20" customHeight="1">
      <c r="A133" s="6" t="n"/>
      <c r="B133" s="6" t="n"/>
      <c r="C133" s="6" t="n"/>
      <c r="D133" s="18">
        <f>IF($C133="","",IFERROR(VLOOKUP($C133,'設備台帳'!$A$5:$T$204,7,FALSE),""))</f>
        <v/>
      </c>
      <c r="E133" s="18">
        <f>IF($C133="","",IFERROR(VLOOKUP($C133,'設備台帳'!$A$5:$T$204,2,FALSE),""))</f>
        <v/>
      </c>
      <c r="F133" s="18">
        <f>IF($C133="","",IFERROR(VLOOKUP($C133,'設備台帳'!$A$5:$T$204,3,FALSE),""))</f>
        <v/>
      </c>
      <c r="G133" s="25" t="n"/>
      <c r="H133" s="6" t="n"/>
      <c r="I133" s="6" t="n"/>
      <c r="J133" s="6" t="n"/>
      <c r="K133" s="25" t="n"/>
      <c r="L133" s="25" t="n"/>
      <c r="M133" s="6" t="n"/>
      <c r="N133" s="6" t="n"/>
      <c r="O133" s="6" t="n"/>
      <c r="P133" s="6" t="n"/>
      <c r="Q133" s="20" t="n"/>
      <c r="R133" s="20" t="n"/>
      <c r="S133" s="21">
        <f>IF($A133="","",IFERROR($Q133+$R133,0))</f>
        <v/>
      </c>
      <c r="T133" s="6" t="n"/>
      <c r="U133" s="6" t="n"/>
      <c r="V133" s="6" t="n"/>
      <c r="W133" s="6" t="n"/>
    </row>
    <row r="134" ht="20" customHeight="1">
      <c r="A134" s="6" t="n"/>
      <c r="B134" s="6" t="n"/>
      <c r="C134" s="6" t="n"/>
      <c r="D134" s="18">
        <f>IF($C134="","",IFERROR(VLOOKUP($C134,'設備台帳'!$A$5:$T$204,7,FALSE),""))</f>
        <v/>
      </c>
      <c r="E134" s="18">
        <f>IF($C134="","",IFERROR(VLOOKUP($C134,'設備台帳'!$A$5:$T$204,2,FALSE),""))</f>
        <v/>
      </c>
      <c r="F134" s="18">
        <f>IF($C134="","",IFERROR(VLOOKUP($C134,'設備台帳'!$A$5:$T$204,3,FALSE),""))</f>
        <v/>
      </c>
      <c r="G134" s="25" t="n"/>
      <c r="H134" s="6" t="n"/>
      <c r="I134" s="6" t="n"/>
      <c r="J134" s="6" t="n"/>
      <c r="K134" s="25" t="n"/>
      <c r="L134" s="25" t="n"/>
      <c r="M134" s="6" t="n"/>
      <c r="N134" s="6" t="n"/>
      <c r="O134" s="6" t="n"/>
      <c r="P134" s="6" t="n"/>
      <c r="Q134" s="20" t="n"/>
      <c r="R134" s="20" t="n"/>
      <c r="S134" s="21">
        <f>IF($A134="","",IFERROR($Q134+$R134,0))</f>
        <v/>
      </c>
      <c r="T134" s="6" t="n"/>
      <c r="U134" s="6" t="n"/>
      <c r="V134" s="6" t="n"/>
      <c r="W134" s="6" t="n"/>
    </row>
    <row r="135" ht="20" customHeight="1">
      <c r="A135" s="6" t="n"/>
      <c r="B135" s="6" t="n"/>
      <c r="C135" s="6" t="n"/>
      <c r="D135" s="18">
        <f>IF($C135="","",IFERROR(VLOOKUP($C135,'設備台帳'!$A$5:$T$204,7,FALSE),""))</f>
        <v/>
      </c>
      <c r="E135" s="18">
        <f>IF($C135="","",IFERROR(VLOOKUP($C135,'設備台帳'!$A$5:$T$204,2,FALSE),""))</f>
        <v/>
      </c>
      <c r="F135" s="18">
        <f>IF($C135="","",IFERROR(VLOOKUP($C135,'設備台帳'!$A$5:$T$204,3,FALSE),""))</f>
        <v/>
      </c>
      <c r="G135" s="25" t="n"/>
      <c r="H135" s="6" t="n"/>
      <c r="I135" s="6" t="n"/>
      <c r="J135" s="6" t="n"/>
      <c r="K135" s="25" t="n"/>
      <c r="L135" s="25" t="n"/>
      <c r="M135" s="6" t="n"/>
      <c r="N135" s="6" t="n"/>
      <c r="O135" s="6" t="n"/>
      <c r="P135" s="6" t="n"/>
      <c r="Q135" s="20" t="n"/>
      <c r="R135" s="20" t="n"/>
      <c r="S135" s="21">
        <f>IF($A135="","",IFERROR($Q135+$R135,0))</f>
        <v/>
      </c>
      <c r="T135" s="6" t="n"/>
      <c r="U135" s="6" t="n"/>
      <c r="V135" s="6" t="n"/>
      <c r="W135" s="6" t="n"/>
    </row>
    <row r="136" ht="20" customHeight="1">
      <c r="A136" s="6" t="n"/>
      <c r="B136" s="6" t="n"/>
      <c r="C136" s="6" t="n"/>
      <c r="D136" s="18">
        <f>IF($C136="","",IFERROR(VLOOKUP($C136,'設備台帳'!$A$5:$T$204,7,FALSE),""))</f>
        <v/>
      </c>
      <c r="E136" s="18">
        <f>IF($C136="","",IFERROR(VLOOKUP($C136,'設備台帳'!$A$5:$T$204,2,FALSE),""))</f>
        <v/>
      </c>
      <c r="F136" s="18">
        <f>IF($C136="","",IFERROR(VLOOKUP($C136,'設備台帳'!$A$5:$T$204,3,FALSE),""))</f>
        <v/>
      </c>
      <c r="G136" s="25" t="n"/>
      <c r="H136" s="6" t="n"/>
      <c r="I136" s="6" t="n"/>
      <c r="J136" s="6" t="n"/>
      <c r="K136" s="25" t="n"/>
      <c r="L136" s="25" t="n"/>
      <c r="M136" s="6" t="n"/>
      <c r="N136" s="6" t="n"/>
      <c r="O136" s="6" t="n"/>
      <c r="P136" s="6" t="n"/>
      <c r="Q136" s="20" t="n"/>
      <c r="R136" s="20" t="n"/>
      <c r="S136" s="21">
        <f>IF($A136="","",IFERROR($Q136+$R136,0))</f>
        <v/>
      </c>
      <c r="T136" s="6" t="n"/>
      <c r="U136" s="6" t="n"/>
      <c r="V136" s="6" t="n"/>
      <c r="W136" s="6" t="n"/>
    </row>
    <row r="137" ht="20" customHeight="1">
      <c r="A137" s="6" t="n"/>
      <c r="B137" s="6" t="n"/>
      <c r="C137" s="6" t="n"/>
      <c r="D137" s="18">
        <f>IF($C137="","",IFERROR(VLOOKUP($C137,'設備台帳'!$A$5:$T$204,7,FALSE),""))</f>
        <v/>
      </c>
      <c r="E137" s="18">
        <f>IF($C137="","",IFERROR(VLOOKUP($C137,'設備台帳'!$A$5:$T$204,2,FALSE),""))</f>
        <v/>
      </c>
      <c r="F137" s="18">
        <f>IF($C137="","",IFERROR(VLOOKUP($C137,'設備台帳'!$A$5:$T$204,3,FALSE),""))</f>
        <v/>
      </c>
      <c r="G137" s="25" t="n"/>
      <c r="H137" s="6" t="n"/>
      <c r="I137" s="6" t="n"/>
      <c r="J137" s="6" t="n"/>
      <c r="K137" s="25" t="n"/>
      <c r="L137" s="25" t="n"/>
      <c r="M137" s="6" t="n"/>
      <c r="N137" s="6" t="n"/>
      <c r="O137" s="6" t="n"/>
      <c r="P137" s="6" t="n"/>
      <c r="Q137" s="20" t="n"/>
      <c r="R137" s="20" t="n"/>
      <c r="S137" s="21">
        <f>IF($A137="","",IFERROR($Q137+$R137,0))</f>
        <v/>
      </c>
      <c r="T137" s="6" t="n"/>
      <c r="U137" s="6" t="n"/>
      <c r="V137" s="6" t="n"/>
      <c r="W137" s="6" t="n"/>
    </row>
    <row r="138" ht="20" customHeight="1">
      <c r="A138" s="6" t="n"/>
      <c r="B138" s="6" t="n"/>
      <c r="C138" s="6" t="n"/>
      <c r="D138" s="18">
        <f>IF($C138="","",IFERROR(VLOOKUP($C138,'設備台帳'!$A$5:$T$204,7,FALSE),""))</f>
        <v/>
      </c>
      <c r="E138" s="18">
        <f>IF($C138="","",IFERROR(VLOOKUP($C138,'設備台帳'!$A$5:$T$204,2,FALSE),""))</f>
        <v/>
      </c>
      <c r="F138" s="18">
        <f>IF($C138="","",IFERROR(VLOOKUP($C138,'設備台帳'!$A$5:$T$204,3,FALSE),""))</f>
        <v/>
      </c>
      <c r="G138" s="25" t="n"/>
      <c r="H138" s="6" t="n"/>
      <c r="I138" s="6" t="n"/>
      <c r="J138" s="6" t="n"/>
      <c r="K138" s="25" t="n"/>
      <c r="L138" s="25" t="n"/>
      <c r="M138" s="6" t="n"/>
      <c r="N138" s="6" t="n"/>
      <c r="O138" s="6" t="n"/>
      <c r="P138" s="6" t="n"/>
      <c r="Q138" s="20" t="n"/>
      <c r="R138" s="20" t="n"/>
      <c r="S138" s="21">
        <f>IF($A138="","",IFERROR($Q138+$R138,0))</f>
        <v/>
      </c>
      <c r="T138" s="6" t="n"/>
      <c r="U138" s="6" t="n"/>
      <c r="V138" s="6" t="n"/>
      <c r="W138" s="6" t="n"/>
    </row>
    <row r="139" ht="20" customHeight="1">
      <c r="A139" s="6" t="n"/>
      <c r="B139" s="6" t="n"/>
      <c r="C139" s="6" t="n"/>
      <c r="D139" s="18">
        <f>IF($C139="","",IFERROR(VLOOKUP($C139,'設備台帳'!$A$5:$T$204,7,FALSE),""))</f>
        <v/>
      </c>
      <c r="E139" s="18">
        <f>IF($C139="","",IFERROR(VLOOKUP($C139,'設備台帳'!$A$5:$T$204,2,FALSE),""))</f>
        <v/>
      </c>
      <c r="F139" s="18">
        <f>IF($C139="","",IFERROR(VLOOKUP($C139,'設備台帳'!$A$5:$T$204,3,FALSE),""))</f>
        <v/>
      </c>
      <c r="G139" s="25" t="n"/>
      <c r="H139" s="6" t="n"/>
      <c r="I139" s="6" t="n"/>
      <c r="J139" s="6" t="n"/>
      <c r="K139" s="25" t="n"/>
      <c r="L139" s="25" t="n"/>
      <c r="M139" s="6" t="n"/>
      <c r="N139" s="6" t="n"/>
      <c r="O139" s="6" t="n"/>
      <c r="P139" s="6" t="n"/>
      <c r="Q139" s="20" t="n"/>
      <c r="R139" s="20" t="n"/>
      <c r="S139" s="21">
        <f>IF($A139="","",IFERROR($Q139+$R139,0))</f>
        <v/>
      </c>
      <c r="T139" s="6" t="n"/>
      <c r="U139" s="6" t="n"/>
      <c r="V139" s="6" t="n"/>
      <c r="W139" s="6" t="n"/>
    </row>
    <row r="140" ht="20" customHeight="1">
      <c r="A140" s="6" t="n"/>
      <c r="B140" s="6" t="n"/>
      <c r="C140" s="6" t="n"/>
      <c r="D140" s="18">
        <f>IF($C140="","",IFERROR(VLOOKUP($C140,'設備台帳'!$A$5:$T$204,7,FALSE),""))</f>
        <v/>
      </c>
      <c r="E140" s="18">
        <f>IF($C140="","",IFERROR(VLOOKUP($C140,'設備台帳'!$A$5:$T$204,2,FALSE),""))</f>
        <v/>
      </c>
      <c r="F140" s="18">
        <f>IF($C140="","",IFERROR(VLOOKUP($C140,'設備台帳'!$A$5:$T$204,3,FALSE),""))</f>
        <v/>
      </c>
      <c r="G140" s="25" t="n"/>
      <c r="H140" s="6" t="n"/>
      <c r="I140" s="6" t="n"/>
      <c r="J140" s="6" t="n"/>
      <c r="K140" s="25" t="n"/>
      <c r="L140" s="25" t="n"/>
      <c r="M140" s="6" t="n"/>
      <c r="N140" s="6" t="n"/>
      <c r="O140" s="6" t="n"/>
      <c r="P140" s="6" t="n"/>
      <c r="Q140" s="20" t="n"/>
      <c r="R140" s="20" t="n"/>
      <c r="S140" s="21">
        <f>IF($A140="","",IFERROR($Q140+$R140,0))</f>
        <v/>
      </c>
      <c r="T140" s="6" t="n"/>
      <c r="U140" s="6" t="n"/>
      <c r="V140" s="6" t="n"/>
      <c r="W140" s="6" t="n"/>
    </row>
    <row r="141" ht="20" customHeight="1">
      <c r="A141" s="6" t="n"/>
      <c r="B141" s="6" t="n"/>
      <c r="C141" s="6" t="n"/>
      <c r="D141" s="18">
        <f>IF($C141="","",IFERROR(VLOOKUP($C141,'設備台帳'!$A$5:$T$204,7,FALSE),""))</f>
        <v/>
      </c>
      <c r="E141" s="18">
        <f>IF($C141="","",IFERROR(VLOOKUP($C141,'設備台帳'!$A$5:$T$204,2,FALSE),""))</f>
        <v/>
      </c>
      <c r="F141" s="18">
        <f>IF($C141="","",IFERROR(VLOOKUP($C141,'設備台帳'!$A$5:$T$204,3,FALSE),""))</f>
        <v/>
      </c>
      <c r="G141" s="25" t="n"/>
      <c r="H141" s="6" t="n"/>
      <c r="I141" s="6" t="n"/>
      <c r="J141" s="6" t="n"/>
      <c r="K141" s="25" t="n"/>
      <c r="L141" s="25" t="n"/>
      <c r="M141" s="6" t="n"/>
      <c r="N141" s="6" t="n"/>
      <c r="O141" s="6" t="n"/>
      <c r="P141" s="6" t="n"/>
      <c r="Q141" s="20" t="n"/>
      <c r="R141" s="20" t="n"/>
      <c r="S141" s="21">
        <f>IF($A141="","",IFERROR($Q141+$R141,0))</f>
        <v/>
      </c>
      <c r="T141" s="6" t="n"/>
      <c r="U141" s="6" t="n"/>
      <c r="V141" s="6" t="n"/>
      <c r="W141" s="6" t="n"/>
    </row>
    <row r="142" ht="20" customHeight="1">
      <c r="A142" s="6" t="n"/>
      <c r="B142" s="6" t="n"/>
      <c r="C142" s="6" t="n"/>
      <c r="D142" s="18">
        <f>IF($C142="","",IFERROR(VLOOKUP($C142,'設備台帳'!$A$5:$T$204,7,FALSE),""))</f>
        <v/>
      </c>
      <c r="E142" s="18">
        <f>IF($C142="","",IFERROR(VLOOKUP($C142,'設備台帳'!$A$5:$T$204,2,FALSE),""))</f>
        <v/>
      </c>
      <c r="F142" s="18">
        <f>IF($C142="","",IFERROR(VLOOKUP($C142,'設備台帳'!$A$5:$T$204,3,FALSE),""))</f>
        <v/>
      </c>
      <c r="G142" s="25" t="n"/>
      <c r="H142" s="6" t="n"/>
      <c r="I142" s="6" t="n"/>
      <c r="J142" s="6" t="n"/>
      <c r="K142" s="25" t="n"/>
      <c r="L142" s="25" t="n"/>
      <c r="M142" s="6" t="n"/>
      <c r="N142" s="6" t="n"/>
      <c r="O142" s="6" t="n"/>
      <c r="P142" s="6" t="n"/>
      <c r="Q142" s="20" t="n"/>
      <c r="R142" s="20" t="n"/>
      <c r="S142" s="21">
        <f>IF($A142="","",IFERROR($Q142+$R142,0))</f>
        <v/>
      </c>
      <c r="T142" s="6" t="n"/>
      <c r="U142" s="6" t="n"/>
      <c r="V142" s="6" t="n"/>
      <c r="W142" s="6" t="n"/>
    </row>
    <row r="143" ht="20" customHeight="1">
      <c r="A143" s="6" t="n"/>
      <c r="B143" s="6" t="n"/>
      <c r="C143" s="6" t="n"/>
      <c r="D143" s="18">
        <f>IF($C143="","",IFERROR(VLOOKUP($C143,'設備台帳'!$A$5:$T$204,7,FALSE),""))</f>
        <v/>
      </c>
      <c r="E143" s="18">
        <f>IF($C143="","",IFERROR(VLOOKUP($C143,'設備台帳'!$A$5:$T$204,2,FALSE),""))</f>
        <v/>
      </c>
      <c r="F143" s="18">
        <f>IF($C143="","",IFERROR(VLOOKUP($C143,'設備台帳'!$A$5:$T$204,3,FALSE),""))</f>
        <v/>
      </c>
      <c r="G143" s="25" t="n"/>
      <c r="H143" s="6" t="n"/>
      <c r="I143" s="6" t="n"/>
      <c r="J143" s="6" t="n"/>
      <c r="K143" s="25" t="n"/>
      <c r="L143" s="25" t="n"/>
      <c r="M143" s="6" t="n"/>
      <c r="N143" s="6" t="n"/>
      <c r="O143" s="6" t="n"/>
      <c r="P143" s="6" t="n"/>
      <c r="Q143" s="20" t="n"/>
      <c r="R143" s="20" t="n"/>
      <c r="S143" s="21">
        <f>IF($A143="","",IFERROR($Q143+$R143,0))</f>
        <v/>
      </c>
      <c r="T143" s="6" t="n"/>
      <c r="U143" s="6" t="n"/>
      <c r="V143" s="6" t="n"/>
      <c r="W143" s="6" t="n"/>
    </row>
    <row r="144" ht="20" customHeight="1">
      <c r="A144" s="6" t="n"/>
      <c r="B144" s="6" t="n"/>
      <c r="C144" s="6" t="n"/>
      <c r="D144" s="18">
        <f>IF($C144="","",IFERROR(VLOOKUP($C144,'設備台帳'!$A$5:$T$204,7,FALSE),""))</f>
        <v/>
      </c>
      <c r="E144" s="18">
        <f>IF($C144="","",IFERROR(VLOOKUP($C144,'設備台帳'!$A$5:$T$204,2,FALSE),""))</f>
        <v/>
      </c>
      <c r="F144" s="18">
        <f>IF($C144="","",IFERROR(VLOOKUP($C144,'設備台帳'!$A$5:$T$204,3,FALSE),""))</f>
        <v/>
      </c>
      <c r="G144" s="25" t="n"/>
      <c r="H144" s="6" t="n"/>
      <c r="I144" s="6" t="n"/>
      <c r="J144" s="6" t="n"/>
      <c r="K144" s="25" t="n"/>
      <c r="L144" s="25" t="n"/>
      <c r="M144" s="6" t="n"/>
      <c r="N144" s="6" t="n"/>
      <c r="O144" s="6" t="n"/>
      <c r="P144" s="6" t="n"/>
      <c r="Q144" s="20" t="n"/>
      <c r="R144" s="20" t="n"/>
      <c r="S144" s="21">
        <f>IF($A144="","",IFERROR($Q144+$R144,0))</f>
        <v/>
      </c>
      <c r="T144" s="6" t="n"/>
      <c r="U144" s="6" t="n"/>
      <c r="V144" s="6" t="n"/>
      <c r="W144" s="6" t="n"/>
    </row>
    <row r="145" ht="20" customHeight="1">
      <c r="A145" s="6" t="n"/>
      <c r="B145" s="6" t="n"/>
      <c r="C145" s="6" t="n"/>
      <c r="D145" s="18">
        <f>IF($C145="","",IFERROR(VLOOKUP($C145,'設備台帳'!$A$5:$T$204,7,FALSE),""))</f>
        <v/>
      </c>
      <c r="E145" s="18">
        <f>IF($C145="","",IFERROR(VLOOKUP($C145,'設備台帳'!$A$5:$T$204,2,FALSE),""))</f>
        <v/>
      </c>
      <c r="F145" s="18">
        <f>IF($C145="","",IFERROR(VLOOKUP($C145,'設備台帳'!$A$5:$T$204,3,FALSE),""))</f>
        <v/>
      </c>
      <c r="G145" s="25" t="n"/>
      <c r="H145" s="6" t="n"/>
      <c r="I145" s="6" t="n"/>
      <c r="J145" s="6" t="n"/>
      <c r="K145" s="25" t="n"/>
      <c r="L145" s="25" t="n"/>
      <c r="M145" s="6" t="n"/>
      <c r="N145" s="6" t="n"/>
      <c r="O145" s="6" t="n"/>
      <c r="P145" s="6" t="n"/>
      <c r="Q145" s="20" t="n"/>
      <c r="R145" s="20" t="n"/>
      <c r="S145" s="21">
        <f>IF($A145="","",IFERROR($Q145+$R145,0))</f>
        <v/>
      </c>
      <c r="T145" s="6" t="n"/>
      <c r="U145" s="6" t="n"/>
      <c r="V145" s="6" t="n"/>
      <c r="W145" s="6" t="n"/>
    </row>
    <row r="146" ht="20" customHeight="1">
      <c r="A146" s="6" t="n"/>
      <c r="B146" s="6" t="n"/>
      <c r="C146" s="6" t="n"/>
      <c r="D146" s="18">
        <f>IF($C146="","",IFERROR(VLOOKUP($C146,'設備台帳'!$A$5:$T$204,7,FALSE),""))</f>
        <v/>
      </c>
      <c r="E146" s="18">
        <f>IF($C146="","",IFERROR(VLOOKUP($C146,'設備台帳'!$A$5:$T$204,2,FALSE),""))</f>
        <v/>
      </c>
      <c r="F146" s="18">
        <f>IF($C146="","",IFERROR(VLOOKUP($C146,'設備台帳'!$A$5:$T$204,3,FALSE),""))</f>
        <v/>
      </c>
      <c r="G146" s="25" t="n"/>
      <c r="H146" s="6" t="n"/>
      <c r="I146" s="6" t="n"/>
      <c r="J146" s="6" t="n"/>
      <c r="K146" s="25" t="n"/>
      <c r="L146" s="25" t="n"/>
      <c r="M146" s="6" t="n"/>
      <c r="N146" s="6" t="n"/>
      <c r="O146" s="6" t="n"/>
      <c r="P146" s="6" t="n"/>
      <c r="Q146" s="20" t="n"/>
      <c r="R146" s="20" t="n"/>
      <c r="S146" s="21">
        <f>IF($A146="","",IFERROR($Q146+$R146,0))</f>
        <v/>
      </c>
      <c r="T146" s="6" t="n"/>
      <c r="U146" s="6" t="n"/>
      <c r="V146" s="6" t="n"/>
      <c r="W146" s="6" t="n"/>
    </row>
    <row r="147" ht="20" customHeight="1">
      <c r="A147" s="6" t="n"/>
      <c r="B147" s="6" t="n"/>
      <c r="C147" s="6" t="n"/>
      <c r="D147" s="18">
        <f>IF($C147="","",IFERROR(VLOOKUP($C147,'設備台帳'!$A$5:$T$204,7,FALSE),""))</f>
        <v/>
      </c>
      <c r="E147" s="18">
        <f>IF($C147="","",IFERROR(VLOOKUP($C147,'設備台帳'!$A$5:$T$204,2,FALSE),""))</f>
        <v/>
      </c>
      <c r="F147" s="18">
        <f>IF($C147="","",IFERROR(VLOOKUP($C147,'設備台帳'!$A$5:$T$204,3,FALSE),""))</f>
        <v/>
      </c>
      <c r="G147" s="25" t="n"/>
      <c r="H147" s="6" t="n"/>
      <c r="I147" s="6" t="n"/>
      <c r="J147" s="6" t="n"/>
      <c r="K147" s="25" t="n"/>
      <c r="L147" s="25" t="n"/>
      <c r="M147" s="6" t="n"/>
      <c r="N147" s="6" t="n"/>
      <c r="O147" s="6" t="n"/>
      <c r="P147" s="6" t="n"/>
      <c r="Q147" s="20" t="n"/>
      <c r="R147" s="20" t="n"/>
      <c r="S147" s="21">
        <f>IF($A147="","",IFERROR($Q147+$R147,0))</f>
        <v/>
      </c>
      <c r="T147" s="6" t="n"/>
      <c r="U147" s="6" t="n"/>
      <c r="V147" s="6" t="n"/>
      <c r="W147" s="6" t="n"/>
    </row>
    <row r="148" ht="20" customHeight="1">
      <c r="A148" s="6" t="n"/>
      <c r="B148" s="6" t="n"/>
      <c r="C148" s="6" t="n"/>
      <c r="D148" s="18">
        <f>IF($C148="","",IFERROR(VLOOKUP($C148,'設備台帳'!$A$5:$T$204,7,FALSE),""))</f>
        <v/>
      </c>
      <c r="E148" s="18">
        <f>IF($C148="","",IFERROR(VLOOKUP($C148,'設備台帳'!$A$5:$T$204,2,FALSE),""))</f>
        <v/>
      </c>
      <c r="F148" s="18">
        <f>IF($C148="","",IFERROR(VLOOKUP($C148,'設備台帳'!$A$5:$T$204,3,FALSE),""))</f>
        <v/>
      </c>
      <c r="G148" s="25" t="n"/>
      <c r="H148" s="6" t="n"/>
      <c r="I148" s="6" t="n"/>
      <c r="J148" s="6" t="n"/>
      <c r="K148" s="25" t="n"/>
      <c r="L148" s="25" t="n"/>
      <c r="M148" s="6" t="n"/>
      <c r="N148" s="6" t="n"/>
      <c r="O148" s="6" t="n"/>
      <c r="P148" s="6" t="n"/>
      <c r="Q148" s="20" t="n"/>
      <c r="R148" s="20" t="n"/>
      <c r="S148" s="21">
        <f>IF($A148="","",IFERROR($Q148+$R148,0))</f>
        <v/>
      </c>
      <c r="T148" s="6" t="n"/>
      <c r="U148" s="6" t="n"/>
      <c r="V148" s="6" t="n"/>
      <c r="W148" s="6" t="n"/>
    </row>
    <row r="149" ht="20" customHeight="1">
      <c r="A149" s="6" t="n"/>
      <c r="B149" s="6" t="n"/>
      <c r="C149" s="6" t="n"/>
      <c r="D149" s="18">
        <f>IF($C149="","",IFERROR(VLOOKUP($C149,'設備台帳'!$A$5:$T$204,7,FALSE),""))</f>
        <v/>
      </c>
      <c r="E149" s="18">
        <f>IF($C149="","",IFERROR(VLOOKUP($C149,'設備台帳'!$A$5:$T$204,2,FALSE),""))</f>
        <v/>
      </c>
      <c r="F149" s="18">
        <f>IF($C149="","",IFERROR(VLOOKUP($C149,'設備台帳'!$A$5:$T$204,3,FALSE),""))</f>
        <v/>
      </c>
      <c r="G149" s="25" t="n"/>
      <c r="H149" s="6" t="n"/>
      <c r="I149" s="6" t="n"/>
      <c r="J149" s="6" t="n"/>
      <c r="K149" s="25" t="n"/>
      <c r="L149" s="25" t="n"/>
      <c r="M149" s="6" t="n"/>
      <c r="N149" s="6" t="n"/>
      <c r="O149" s="6" t="n"/>
      <c r="P149" s="6" t="n"/>
      <c r="Q149" s="20" t="n"/>
      <c r="R149" s="20" t="n"/>
      <c r="S149" s="21">
        <f>IF($A149="","",IFERROR($Q149+$R149,0))</f>
        <v/>
      </c>
      <c r="T149" s="6" t="n"/>
      <c r="U149" s="6" t="n"/>
      <c r="V149" s="6" t="n"/>
      <c r="W149" s="6" t="n"/>
    </row>
    <row r="150" ht="20" customHeight="1">
      <c r="A150" s="6" t="n"/>
      <c r="B150" s="6" t="n"/>
      <c r="C150" s="6" t="n"/>
      <c r="D150" s="18">
        <f>IF($C150="","",IFERROR(VLOOKUP($C150,'設備台帳'!$A$5:$T$204,7,FALSE),""))</f>
        <v/>
      </c>
      <c r="E150" s="18">
        <f>IF($C150="","",IFERROR(VLOOKUP($C150,'設備台帳'!$A$5:$T$204,2,FALSE),""))</f>
        <v/>
      </c>
      <c r="F150" s="18">
        <f>IF($C150="","",IFERROR(VLOOKUP($C150,'設備台帳'!$A$5:$T$204,3,FALSE),""))</f>
        <v/>
      </c>
      <c r="G150" s="25" t="n"/>
      <c r="H150" s="6" t="n"/>
      <c r="I150" s="6" t="n"/>
      <c r="J150" s="6" t="n"/>
      <c r="K150" s="25" t="n"/>
      <c r="L150" s="25" t="n"/>
      <c r="M150" s="6" t="n"/>
      <c r="N150" s="6" t="n"/>
      <c r="O150" s="6" t="n"/>
      <c r="P150" s="6" t="n"/>
      <c r="Q150" s="20" t="n"/>
      <c r="R150" s="20" t="n"/>
      <c r="S150" s="21">
        <f>IF($A150="","",IFERROR($Q150+$R150,0))</f>
        <v/>
      </c>
      <c r="T150" s="6" t="n"/>
      <c r="U150" s="6" t="n"/>
      <c r="V150" s="6" t="n"/>
      <c r="W150" s="6" t="n"/>
    </row>
    <row r="151" ht="20" customHeight="1">
      <c r="A151" s="6" t="n"/>
      <c r="B151" s="6" t="n"/>
      <c r="C151" s="6" t="n"/>
      <c r="D151" s="18">
        <f>IF($C151="","",IFERROR(VLOOKUP($C151,'設備台帳'!$A$5:$T$204,7,FALSE),""))</f>
        <v/>
      </c>
      <c r="E151" s="18">
        <f>IF($C151="","",IFERROR(VLOOKUP($C151,'設備台帳'!$A$5:$T$204,2,FALSE),""))</f>
        <v/>
      </c>
      <c r="F151" s="18">
        <f>IF($C151="","",IFERROR(VLOOKUP($C151,'設備台帳'!$A$5:$T$204,3,FALSE),""))</f>
        <v/>
      </c>
      <c r="G151" s="25" t="n"/>
      <c r="H151" s="6" t="n"/>
      <c r="I151" s="6" t="n"/>
      <c r="J151" s="6" t="n"/>
      <c r="K151" s="25" t="n"/>
      <c r="L151" s="25" t="n"/>
      <c r="M151" s="6" t="n"/>
      <c r="N151" s="6" t="n"/>
      <c r="O151" s="6" t="n"/>
      <c r="P151" s="6" t="n"/>
      <c r="Q151" s="20" t="n"/>
      <c r="R151" s="20" t="n"/>
      <c r="S151" s="21">
        <f>IF($A151="","",IFERROR($Q151+$R151,0))</f>
        <v/>
      </c>
      <c r="T151" s="6" t="n"/>
      <c r="U151" s="6" t="n"/>
      <c r="V151" s="6" t="n"/>
      <c r="W151" s="6" t="n"/>
    </row>
    <row r="152" ht="20" customHeight="1">
      <c r="A152" s="6" t="n"/>
      <c r="B152" s="6" t="n"/>
      <c r="C152" s="6" t="n"/>
      <c r="D152" s="18">
        <f>IF($C152="","",IFERROR(VLOOKUP($C152,'設備台帳'!$A$5:$T$204,7,FALSE),""))</f>
        <v/>
      </c>
      <c r="E152" s="18">
        <f>IF($C152="","",IFERROR(VLOOKUP($C152,'設備台帳'!$A$5:$T$204,2,FALSE),""))</f>
        <v/>
      </c>
      <c r="F152" s="18">
        <f>IF($C152="","",IFERROR(VLOOKUP($C152,'設備台帳'!$A$5:$T$204,3,FALSE),""))</f>
        <v/>
      </c>
      <c r="G152" s="25" t="n"/>
      <c r="H152" s="6" t="n"/>
      <c r="I152" s="6" t="n"/>
      <c r="J152" s="6" t="n"/>
      <c r="K152" s="25" t="n"/>
      <c r="L152" s="25" t="n"/>
      <c r="M152" s="6" t="n"/>
      <c r="N152" s="6" t="n"/>
      <c r="O152" s="6" t="n"/>
      <c r="P152" s="6" t="n"/>
      <c r="Q152" s="20" t="n"/>
      <c r="R152" s="20" t="n"/>
      <c r="S152" s="21">
        <f>IF($A152="","",IFERROR($Q152+$R152,0))</f>
        <v/>
      </c>
      <c r="T152" s="6" t="n"/>
      <c r="U152" s="6" t="n"/>
      <c r="V152" s="6" t="n"/>
      <c r="W152" s="6" t="n"/>
    </row>
    <row r="153" ht="20" customHeight="1">
      <c r="A153" s="6" t="n"/>
      <c r="B153" s="6" t="n"/>
      <c r="C153" s="6" t="n"/>
      <c r="D153" s="18">
        <f>IF($C153="","",IFERROR(VLOOKUP($C153,'設備台帳'!$A$5:$T$204,7,FALSE),""))</f>
        <v/>
      </c>
      <c r="E153" s="18">
        <f>IF($C153="","",IFERROR(VLOOKUP($C153,'設備台帳'!$A$5:$T$204,2,FALSE),""))</f>
        <v/>
      </c>
      <c r="F153" s="18">
        <f>IF($C153="","",IFERROR(VLOOKUP($C153,'設備台帳'!$A$5:$T$204,3,FALSE),""))</f>
        <v/>
      </c>
      <c r="G153" s="25" t="n"/>
      <c r="H153" s="6" t="n"/>
      <c r="I153" s="6" t="n"/>
      <c r="J153" s="6" t="n"/>
      <c r="K153" s="25" t="n"/>
      <c r="L153" s="25" t="n"/>
      <c r="M153" s="6" t="n"/>
      <c r="N153" s="6" t="n"/>
      <c r="O153" s="6" t="n"/>
      <c r="P153" s="6" t="n"/>
      <c r="Q153" s="20" t="n"/>
      <c r="R153" s="20" t="n"/>
      <c r="S153" s="21">
        <f>IF($A153="","",IFERROR($Q153+$R153,0))</f>
        <v/>
      </c>
      <c r="T153" s="6" t="n"/>
      <c r="U153" s="6" t="n"/>
      <c r="V153" s="6" t="n"/>
      <c r="W153" s="6" t="n"/>
    </row>
    <row r="154" ht="20" customHeight="1">
      <c r="A154" s="6" t="n"/>
      <c r="B154" s="6" t="n"/>
      <c r="C154" s="6" t="n"/>
      <c r="D154" s="18">
        <f>IF($C154="","",IFERROR(VLOOKUP($C154,'設備台帳'!$A$5:$T$204,7,FALSE),""))</f>
        <v/>
      </c>
      <c r="E154" s="18">
        <f>IF($C154="","",IFERROR(VLOOKUP($C154,'設備台帳'!$A$5:$T$204,2,FALSE),""))</f>
        <v/>
      </c>
      <c r="F154" s="18">
        <f>IF($C154="","",IFERROR(VLOOKUP($C154,'設備台帳'!$A$5:$T$204,3,FALSE),""))</f>
        <v/>
      </c>
      <c r="G154" s="25" t="n"/>
      <c r="H154" s="6" t="n"/>
      <c r="I154" s="6" t="n"/>
      <c r="J154" s="6" t="n"/>
      <c r="K154" s="25" t="n"/>
      <c r="L154" s="25" t="n"/>
      <c r="M154" s="6" t="n"/>
      <c r="N154" s="6" t="n"/>
      <c r="O154" s="6" t="n"/>
      <c r="P154" s="6" t="n"/>
      <c r="Q154" s="20" t="n"/>
      <c r="R154" s="20" t="n"/>
      <c r="S154" s="21">
        <f>IF($A154="","",IFERROR($Q154+$R154,0))</f>
        <v/>
      </c>
      <c r="T154" s="6" t="n"/>
      <c r="U154" s="6" t="n"/>
      <c r="V154" s="6" t="n"/>
      <c r="W154" s="6" t="n"/>
    </row>
    <row r="155" ht="20" customHeight="1">
      <c r="A155" s="6" t="n"/>
      <c r="B155" s="6" t="n"/>
      <c r="C155" s="6" t="n"/>
      <c r="D155" s="18">
        <f>IF($C155="","",IFERROR(VLOOKUP($C155,'設備台帳'!$A$5:$T$204,7,FALSE),""))</f>
        <v/>
      </c>
      <c r="E155" s="18">
        <f>IF($C155="","",IFERROR(VLOOKUP($C155,'設備台帳'!$A$5:$T$204,2,FALSE),""))</f>
        <v/>
      </c>
      <c r="F155" s="18">
        <f>IF($C155="","",IFERROR(VLOOKUP($C155,'設備台帳'!$A$5:$T$204,3,FALSE),""))</f>
        <v/>
      </c>
      <c r="G155" s="25" t="n"/>
      <c r="H155" s="6" t="n"/>
      <c r="I155" s="6" t="n"/>
      <c r="J155" s="6" t="n"/>
      <c r="K155" s="25" t="n"/>
      <c r="L155" s="25" t="n"/>
      <c r="M155" s="6" t="n"/>
      <c r="N155" s="6" t="n"/>
      <c r="O155" s="6" t="n"/>
      <c r="P155" s="6" t="n"/>
      <c r="Q155" s="20" t="n"/>
      <c r="R155" s="20" t="n"/>
      <c r="S155" s="21">
        <f>IF($A155="","",IFERROR($Q155+$R155,0))</f>
        <v/>
      </c>
      <c r="T155" s="6" t="n"/>
      <c r="U155" s="6" t="n"/>
      <c r="V155" s="6" t="n"/>
      <c r="W155" s="6" t="n"/>
    </row>
    <row r="156" ht="20" customHeight="1">
      <c r="A156" s="6" t="n"/>
      <c r="B156" s="6" t="n"/>
      <c r="C156" s="6" t="n"/>
      <c r="D156" s="18">
        <f>IF($C156="","",IFERROR(VLOOKUP($C156,'設備台帳'!$A$5:$T$204,7,FALSE),""))</f>
        <v/>
      </c>
      <c r="E156" s="18">
        <f>IF($C156="","",IFERROR(VLOOKUP($C156,'設備台帳'!$A$5:$T$204,2,FALSE),""))</f>
        <v/>
      </c>
      <c r="F156" s="18">
        <f>IF($C156="","",IFERROR(VLOOKUP($C156,'設備台帳'!$A$5:$T$204,3,FALSE),""))</f>
        <v/>
      </c>
      <c r="G156" s="25" t="n"/>
      <c r="H156" s="6" t="n"/>
      <c r="I156" s="6" t="n"/>
      <c r="J156" s="6" t="n"/>
      <c r="K156" s="25" t="n"/>
      <c r="L156" s="25" t="n"/>
      <c r="M156" s="6" t="n"/>
      <c r="N156" s="6" t="n"/>
      <c r="O156" s="6" t="n"/>
      <c r="P156" s="6" t="n"/>
      <c r="Q156" s="20" t="n"/>
      <c r="R156" s="20" t="n"/>
      <c r="S156" s="21">
        <f>IF($A156="","",IFERROR($Q156+$R156,0))</f>
        <v/>
      </c>
      <c r="T156" s="6" t="n"/>
      <c r="U156" s="6" t="n"/>
      <c r="V156" s="6" t="n"/>
      <c r="W156" s="6" t="n"/>
    </row>
    <row r="157" ht="20" customHeight="1">
      <c r="A157" s="6" t="n"/>
      <c r="B157" s="6" t="n"/>
      <c r="C157" s="6" t="n"/>
      <c r="D157" s="18">
        <f>IF($C157="","",IFERROR(VLOOKUP($C157,'設備台帳'!$A$5:$T$204,7,FALSE),""))</f>
        <v/>
      </c>
      <c r="E157" s="18">
        <f>IF($C157="","",IFERROR(VLOOKUP($C157,'設備台帳'!$A$5:$T$204,2,FALSE),""))</f>
        <v/>
      </c>
      <c r="F157" s="18">
        <f>IF($C157="","",IFERROR(VLOOKUP($C157,'設備台帳'!$A$5:$T$204,3,FALSE),""))</f>
        <v/>
      </c>
      <c r="G157" s="25" t="n"/>
      <c r="H157" s="6" t="n"/>
      <c r="I157" s="6" t="n"/>
      <c r="J157" s="6" t="n"/>
      <c r="K157" s="25" t="n"/>
      <c r="L157" s="25" t="n"/>
      <c r="M157" s="6" t="n"/>
      <c r="N157" s="6" t="n"/>
      <c r="O157" s="6" t="n"/>
      <c r="P157" s="6" t="n"/>
      <c r="Q157" s="20" t="n"/>
      <c r="R157" s="20" t="n"/>
      <c r="S157" s="21">
        <f>IF($A157="","",IFERROR($Q157+$R157,0))</f>
        <v/>
      </c>
      <c r="T157" s="6" t="n"/>
      <c r="U157" s="6" t="n"/>
      <c r="V157" s="6" t="n"/>
      <c r="W157" s="6" t="n"/>
    </row>
    <row r="158" ht="20" customHeight="1">
      <c r="A158" s="6" t="n"/>
      <c r="B158" s="6" t="n"/>
      <c r="C158" s="6" t="n"/>
      <c r="D158" s="18">
        <f>IF($C158="","",IFERROR(VLOOKUP($C158,'設備台帳'!$A$5:$T$204,7,FALSE),""))</f>
        <v/>
      </c>
      <c r="E158" s="18">
        <f>IF($C158="","",IFERROR(VLOOKUP($C158,'設備台帳'!$A$5:$T$204,2,FALSE),""))</f>
        <v/>
      </c>
      <c r="F158" s="18">
        <f>IF($C158="","",IFERROR(VLOOKUP($C158,'設備台帳'!$A$5:$T$204,3,FALSE),""))</f>
        <v/>
      </c>
      <c r="G158" s="25" t="n"/>
      <c r="H158" s="6" t="n"/>
      <c r="I158" s="6" t="n"/>
      <c r="J158" s="6" t="n"/>
      <c r="K158" s="25" t="n"/>
      <c r="L158" s="25" t="n"/>
      <c r="M158" s="6" t="n"/>
      <c r="N158" s="6" t="n"/>
      <c r="O158" s="6" t="n"/>
      <c r="P158" s="6" t="n"/>
      <c r="Q158" s="20" t="n"/>
      <c r="R158" s="20" t="n"/>
      <c r="S158" s="21">
        <f>IF($A158="","",IFERROR($Q158+$R158,0))</f>
        <v/>
      </c>
      <c r="T158" s="6" t="n"/>
      <c r="U158" s="6" t="n"/>
      <c r="V158" s="6" t="n"/>
      <c r="W158" s="6" t="n"/>
    </row>
    <row r="159" ht="20" customHeight="1">
      <c r="A159" s="6" t="n"/>
      <c r="B159" s="6" t="n"/>
      <c r="C159" s="6" t="n"/>
      <c r="D159" s="18">
        <f>IF($C159="","",IFERROR(VLOOKUP($C159,'設備台帳'!$A$5:$T$204,7,FALSE),""))</f>
        <v/>
      </c>
      <c r="E159" s="18">
        <f>IF($C159="","",IFERROR(VLOOKUP($C159,'設備台帳'!$A$5:$T$204,2,FALSE),""))</f>
        <v/>
      </c>
      <c r="F159" s="18">
        <f>IF($C159="","",IFERROR(VLOOKUP($C159,'設備台帳'!$A$5:$T$204,3,FALSE),""))</f>
        <v/>
      </c>
      <c r="G159" s="25" t="n"/>
      <c r="H159" s="6" t="n"/>
      <c r="I159" s="6" t="n"/>
      <c r="J159" s="6" t="n"/>
      <c r="K159" s="25" t="n"/>
      <c r="L159" s="25" t="n"/>
      <c r="M159" s="6" t="n"/>
      <c r="N159" s="6" t="n"/>
      <c r="O159" s="6" t="n"/>
      <c r="P159" s="6" t="n"/>
      <c r="Q159" s="20" t="n"/>
      <c r="R159" s="20" t="n"/>
      <c r="S159" s="21">
        <f>IF($A159="","",IFERROR($Q159+$R159,0))</f>
        <v/>
      </c>
      <c r="T159" s="6" t="n"/>
      <c r="U159" s="6" t="n"/>
      <c r="V159" s="6" t="n"/>
      <c r="W159" s="6" t="n"/>
    </row>
    <row r="160" ht="20" customHeight="1">
      <c r="A160" s="6" t="n"/>
      <c r="B160" s="6" t="n"/>
      <c r="C160" s="6" t="n"/>
      <c r="D160" s="18">
        <f>IF($C160="","",IFERROR(VLOOKUP($C160,'設備台帳'!$A$5:$T$204,7,FALSE),""))</f>
        <v/>
      </c>
      <c r="E160" s="18">
        <f>IF($C160="","",IFERROR(VLOOKUP($C160,'設備台帳'!$A$5:$T$204,2,FALSE),""))</f>
        <v/>
      </c>
      <c r="F160" s="18">
        <f>IF($C160="","",IFERROR(VLOOKUP($C160,'設備台帳'!$A$5:$T$204,3,FALSE),""))</f>
        <v/>
      </c>
      <c r="G160" s="25" t="n"/>
      <c r="H160" s="6" t="n"/>
      <c r="I160" s="6" t="n"/>
      <c r="J160" s="6" t="n"/>
      <c r="K160" s="25" t="n"/>
      <c r="L160" s="25" t="n"/>
      <c r="M160" s="6" t="n"/>
      <c r="N160" s="6" t="n"/>
      <c r="O160" s="6" t="n"/>
      <c r="P160" s="6" t="n"/>
      <c r="Q160" s="20" t="n"/>
      <c r="R160" s="20" t="n"/>
      <c r="S160" s="21">
        <f>IF($A160="","",IFERROR($Q160+$R160,0))</f>
        <v/>
      </c>
      <c r="T160" s="6" t="n"/>
      <c r="U160" s="6" t="n"/>
      <c r="V160" s="6" t="n"/>
      <c r="W160" s="6" t="n"/>
    </row>
    <row r="161" ht="20" customHeight="1">
      <c r="A161" s="6" t="n"/>
      <c r="B161" s="6" t="n"/>
      <c r="C161" s="6" t="n"/>
      <c r="D161" s="18">
        <f>IF($C161="","",IFERROR(VLOOKUP($C161,'設備台帳'!$A$5:$T$204,7,FALSE),""))</f>
        <v/>
      </c>
      <c r="E161" s="18">
        <f>IF($C161="","",IFERROR(VLOOKUP($C161,'設備台帳'!$A$5:$T$204,2,FALSE),""))</f>
        <v/>
      </c>
      <c r="F161" s="18">
        <f>IF($C161="","",IFERROR(VLOOKUP($C161,'設備台帳'!$A$5:$T$204,3,FALSE),""))</f>
        <v/>
      </c>
      <c r="G161" s="25" t="n"/>
      <c r="H161" s="6" t="n"/>
      <c r="I161" s="6" t="n"/>
      <c r="J161" s="6" t="n"/>
      <c r="K161" s="25" t="n"/>
      <c r="L161" s="25" t="n"/>
      <c r="M161" s="6" t="n"/>
      <c r="N161" s="6" t="n"/>
      <c r="O161" s="6" t="n"/>
      <c r="P161" s="6" t="n"/>
      <c r="Q161" s="20" t="n"/>
      <c r="R161" s="20" t="n"/>
      <c r="S161" s="21">
        <f>IF($A161="","",IFERROR($Q161+$R161,0))</f>
        <v/>
      </c>
      <c r="T161" s="6" t="n"/>
      <c r="U161" s="6" t="n"/>
      <c r="V161" s="6" t="n"/>
      <c r="W161" s="6" t="n"/>
    </row>
    <row r="162" ht="20" customHeight="1">
      <c r="A162" s="6" t="n"/>
      <c r="B162" s="6" t="n"/>
      <c r="C162" s="6" t="n"/>
      <c r="D162" s="18">
        <f>IF($C162="","",IFERROR(VLOOKUP($C162,'設備台帳'!$A$5:$T$204,7,FALSE),""))</f>
        <v/>
      </c>
      <c r="E162" s="18">
        <f>IF($C162="","",IFERROR(VLOOKUP($C162,'設備台帳'!$A$5:$T$204,2,FALSE),""))</f>
        <v/>
      </c>
      <c r="F162" s="18">
        <f>IF($C162="","",IFERROR(VLOOKUP($C162,'設備台帳'!$A$5:$T$204,3,FALSE),""))</f>
        <v/>
      </c>
      <c r="G162" s="25" t="n"/>
      <c r="H162" s="6" t="n"/>
      <c r="I162" s="6" t="n"/>
      <c r="J162" s="6" t="n"/>
      <c r="K162" s="25" t="n"/>
      <c r="L162" s="25" t="n"/>
      <c r="M162" s="6" t="n"/>
      <c r="N162" s="6" t="n"/>
      <c r="O162" s="6" t="n"/>
      <c r="P162" s="6" t="n"/>
      <c r="Q162" s="20" t="n"/>
      <c r="R162" s="20" t="n"/>
      <c r="S162" s="21">
        <f>IF($A162="","",IFERROR($Q162+$R162,0))</f>
        <v/>
      </c>
      <c r="T162" s="6" t="n"/>
      <c r="U162" s="6" t="n"/>
      <c r="V162" s="6" t="n"/>
      <c r="W162" s="6" t="n"/>
    </row>
    <row r="163" ht="20" customHeight="1">
      <c r="A163" s="6" t="n"/>
      <c r="B163" s="6" t="n"/>
      <c r="C163" s="6" t="n"/>
      <c r="D163" s="18">
        <f>IF($C163="","",IFERROR(VLOOKUP($C163,'設備台帳'!$A$5:$T$204,7,FALSE),""))</f>
        <v/>
      </c>
      <c r="E163" s="18">
        <f>IF($C163="","",IFERROR(VLOOKUP($C163,'設備台帳'!$A$5:$T$204,2,FALSE),""))</f>
        <v/>
      </c>
      <c r="F163" s="18">
        <f>IF($C163="","",IFERROR(VLOOKUP($C163,'設備台帳'!$A$5:$T$204,3,FALSE),""))</f>
        <v/>
      </c>
      <c r="G163" s="25" t="n"/>
      <c r="H163" s="6" t="n"/>
      <c r="I163" s="6" t="n"/>
      <c r="J163" s="6" t="n"/>
      <c r="K163" s="25" t="n"/>
      <c r="L163" s="25" t="n"/>
      <c r="M163" s="6" t="n"/>
      <c r="N163" s="6" t="n"/>
      <c r="O163" s="6" t="n"/>
      <c r="P163" s="6" t="n"/>
      <c r="Q163" s="20" t="n"/>
      <c r="R163" s="20" t="n"/>
      <c r="S163" s="21">
        <f>IF($A163="","",IFERROR($Q163+$R163,0))</f>
        <v/>
      </c>
      <c r="T163" s="6" t="n"/>
      <c r="U163" s="6" t="n"/>
      <c r="V163" s="6" t="n"/>
      <c r="W163" s="6" t="n"/>
    </row>
    <row r="164" ht="20" customHeight="1">
      <c r="A164" s="6" t="n"/>
      <c r="B164" s="6" t="n"/>
      <c r="C164" s="6" t="n"/>
      <c r="D164" s="18">
        <f>IF($C164="","",IFERROR(VLOOKUP($C164,'設備台帳'!$A$5:$T$204,7,FALSE),""))</f>
        <v/>
      </c>
      <c r="E164" s="18">
        <f>IF($C164="","",IFERROR(VLOOKUP($C164,'設備台帳'!$A$5:$T$204,2,FALSE),""))</f>
        <v/>
      </c>
      <c r="F164" s="18">
        <f>IF($C164="","",IFERROR(VLOOKUP($C164,'設備台帳'!$A$5:$T$204,3,FALSE),""))</f>
        <v/>
      </c>
      <c r="G164" s="25" t="n"/>
      <c r="H164" s="6" t="n"/>
      <c r="I164" s="6" t="n"/>
      <c r="J164" s="6" t="n"/>
      <c r="K164" s="25" t="n"/>
      <c r="L164" s="25" t="n"/>
      <c r="M164" s="6" t="n"/>
      <c r="N164" s="6" t="n"/>
      <c r="O164" s="6" t="n"/>
      <c r="P164" s="6" t="n"/>
      <c r="Q164" s="20" t="n"/>
      <c r="R164" s="20" t="n"/>
      <c r="S164" s="21">
        <f>IF($A164="","",IFERROR($Q164+$R164,0))</f>
        <v/>
      </c>
      <c r="T164" s="6" t="n"/>
      <c r="U164" s="6" t="n"/>
      <c r="V164" s="6" t="n"/>
      <c r="W164" s="6" t="n"/>
    </row>
    <row r="165" ht="20" customHeight="1">
      <c r="A165" s="6" t="n"/>
      <c r="B165" s="6" t="n"/>
      <c r="C165" s="6" t="n"/>
      <c r="D165" s="18">
        <f>IF($C165="","",IFERROR(VLOOKUP($C165,'設備台帳'!$A$5:$T$204,7,FALSE),""))</f>
        <v/>
      </c>
      <c r="E165" s="18">
        <f>IF($C165="","",IFERROR(VLOOKUP($C165,'設備台帳'!$A$5:$T$204,2,FALSE),""))</f>
        <v/>
      </c>
      <c r="F165" s="18">
        <f>IF($C165="","",IFERROR(VLOOKUP($C165,'設備台帳'!$A$5:$T$204,3,FALSE),""))</f>
        <v/>
      </c>
      <c r="G165" s="25" t="n"/>
      <c r="H165" s="6" t="n"/>
      <c r="I165" s="6" t="n"/>
      <c r="J165" s="6" t="n"/>
      <c r="K165" s="25" t="n"/>
      <c r="L165" s="25" t="n"/>
      <c r="M165" s="6" t="n"/>
      <c r="N165" s="6" t="n"/>
      <c r="O165" s="6" t="n"/>
      <c r="P165" s="6" t="n"/>
      <c r="Q165" s="20" t="n"/>
      <c r="R165" s="20" t="n"/>
      <c r="S165" s="21">
        <f>IF($A165="","",IFERROR($Q165+$R165,0))</f>
        <v/>
      </c>
      <c r="T165" s="6" t="n"/>
      <c r="U165" s="6" t="n"/>
      <c r="V165" s="6" t="n"/>
      <c r="W165" s="6" t="n"/>
    </row>
    <row r="166" ht="20" customHeight="1">
      <c r="A166" s="6" t="n"/>
      <c r="B166" s="6" t="n"/>
      <c r="C166" s="6" t="n"/>
      <c r="D166" s="18">
        <f>IF($C166="","",IFERROR(VLOOKUP($C166,'設備台帳'!$A$5:$T$204,7,FALSE),""))</f>
        <v/>
      </c>
      <c r="E166" s="18">
        <f>IF($C166="","",IFERROR(VLOOKUP($C166,'設備台帳'!$A$5:$T$204,2,FALSE),""))</f>
        <v/>
      </c>
      <c r="F166" s="18">
        <f>IF($C166="","",IFERROR(VLOOKUP($C166,'設備台帳'!$A$5:$T$204,3,FALSE),""))</f>
        <v/>
      </c>
      <c r="G166" s="25" t="n"/>
      <c r="H166" s="6" t="n"/>
      <c r="I166" s="6" t="n"/>
      <c r="J166" s="6" t="n"/>
      <c r="K166" s="25" t="n"/>
      <c r="L166" s="25" t="n"/>
      <c r="M166" s="6" t="n"/>
      <c r="N166" s="6" t="n"/>
      <c r="O166" s="6" t="n"/>
      <c r="P166" s="6" t="n"/>
      <c r="Q166" s="20" t="n"/>
      <c r="R166" s="20" t="n"/>
      <c r="S166" s="21">
        <f>IF($A166="","",IFERROR($Q166+$R166,0))</f>
        <v/>
      </c>
      <c r="T166" s="6" t="n"/>
      <c r="U166" s="6" t="n"/>
      <c r="V166" s="6" t="n"/>
      <c r="W166" s="6" t="n"/>
    </row>
    <row r="167" ht="20" customHeight="1">
      <c r="A167" s="6" t="n"/>
      <c r="B167" s="6" t="n"/>
      <c r="C167" s="6" t="n"/>
      <c r="D167" s="18">
        <f>IF($C167="","",IFERROR(VLOOKUP($C167,'設備台帳'!$A$5:$T$204,7,FALSE),""))</f>
        <v/>
      </c>
      <c r="E167" s="18">
        <f>IF($C167="","",IFERROR(VLOOKUP($C167,'設備台帳'!$A$5:$T$204,2,FALSE),""))</f>
        <v/>
      </c>
      <c r="F167" s="18">
        <f>IF($C167="","",IFERROR(VLOOKUP($C167,'設備台帳'!$A$5:$T$204,3,FALSE),""))</f>
        <v/>
      </c>
      <c r="G167" s="25" t="n"/>
      <c r="H167" s="6" t="n"/>
      <c r="I167" s="6" t="n"/>
      <c r="J167" s="6" t="n"/>
      <c r="K167" s="25" t="n"/>
      <c r="L167" s="25" t="n"/>
      <c r="M167" s="6" t="n"/>
      <c r="N167" s="6" t="n"/>
      <c r="O167" s="6" t="n"/>
      <c r="P167" s="6" t="n"/>
      <c r="Q167" s="20" t="n"/>
      <c r="R167" s="20" t="n"/>
      <c r="S167" s="21">
        <f>IF($A167="","",IFERROR($Q167+$R167,0))</f>
        <v/>
      </c>
      <c r="T167" s="6" t="n"/>
      <c r="U167" s="6" t="n"/>
      <c r="V167" s="6" t="n"/>
      <c r="W167" s="6" t="n"/>
    </row>
    <row r="168" ht="20" customHeight="1">
      <c r="A168" s="6" t="n"/>
      <c r="B168" s="6" t="n"/>
      <c r="C168" s="6" t="n"/>
      <c r="D168" s="18">
        <f>IF($C168="","",IFERROR(VLOOKUP($C168,'設備台帳'!$A$5:$T$204,7,FALSE),""))</f>
        <v/>
      </c>
      <c r="E168" s="18">
        <f>IF($C168="","",IFERROR(VLOOKUP($C168,'設備台帳'!$A$5:$T$204,2,FALSE),""))</f>
        <v/>
      </c>
      <c r="F168" s="18">
        <f>IF($C168="","",IFERROR(VLOOKUP($C168,'設備台帳'!$A$5:$T$204,3,FALSE),""))</f>
        <v/>
      </c>
      <c r="G168" s="25" t="n"/>
      <c r="H168" s="6" t="n"/>
      <c r="I168" s="6" t="n"/>
      <c r="J168" s="6" t="n"/>
      <c r="K168" s="25" t="n"/>
      <c r="L168" s="25" t="n"/>
      <c r="M168" s="6" t="n"/>
      <c r="N168" s="6" t="n"/>
      <c r="O168" s="6" t="n"/>
      <c r="P168" s="6" t="n"/>
      <c r="Q168" s="20" t="n"/>
      <c r="R168" s="20" t="n"/>
      <c r="S168" s="21">
        <f>IF($A168="","",IFERROR($Q168+$R168,0))</f>
        <v/>
      </c>
      <c r="T168" s="6" t="n"/>
      <c r="U168" s="6" t="n"/>
      <c r="V168" s="6" t="n"/>
      <c r="W168" s="6" t="n"/>
    </row>
    <row r="169" ht="20" customHeight="1">
      <c r="A169" s="6" t="n"/>
      <c r="B169" s="6" t="n"/>
      <c r="C169" s="6" t="n"/>
      <c r="D169" s="18">
        <f>IF($C169="","",IFERROR(VLOOKUP($C169,'設備台帳'!$A$5:$T$204,7,FALSE),""))</f>
        <v/>
      </c>
      <c r="E169" s="18">
        <f>IF($C169="","",IFERROR(VLOOKUP($C169,'設備台帳'!$A$5:$T$204,2,FALSE),""))</f>
        <v/>
      </c>
      <c r="F169" s="18">
        <f>IF($C169="","",IFERROR(VLOOKUP($C169,'設備台帳'!$A$5:$T$204,3,FALSE),""))</f>
        <v/>
      </c>
      <c r="G169" s="25" t="n"/>
      <c r="H169" s="6" t="n"/>
      <c r="I169" s="6" t="n"/>
      <c r="J169" s="6" t="n"/>
      <c r="K169" s="25" t="n"/>
      <c r="L169" s="25" t="n"/>
      <c r="M169" s="6" t="n"/>
      <c r="N169" s="6" t="n"/>
      <c r="O169" s="6" t="n"/>
      <c r="P169" s="6" t="n"/>
      <c r="Q169" s="20" t="n"/>
      <c r="R169" s="20" t="n"/>
      <c r="S169" s="21">
        <f>IF($A169="","",IFERROR($Q169+$R169,0))</f>
        <v/>
      </c>
      <c r="T169" s="6" t="n"/>
      <c r="U169" s="6" t="n"/>
      <c r="V169" s="6" t="n"/>
      <c r="W169" s="6" t="n"/>
    </row>
    <row r="170" ht="20" customHeight="1">
      <c r="A170" s="6" t="n"/>
      <c r="B170" s="6" t="n"/>
      <c r="C170" s="6" t="n"/>
      <c r="D170" s="18">
        <f>IF($C170="","",IFERROR(VLOOKUP($C170,'設備台帳'!$A$5:$T$204,7,FALSE),""))</f>
        <v/>
      </c>
      <c r="E170" s="18">
        <f>IF($C170="","",IFERROR(VLOOKUP($C170,'設備台帳'!$A$5:$T$204,2,FALSE),""))</f>
        <v/>
      </c>
      <c r="F170" s="18">
        <f>IF($C170="","",IFERROR(VLOOKUP($C170,'設備台帳'!$A$5:$T$204,3,FALSE),""))</f>
        <v/>
      </c>
      <c r="G170" s="25" t="n"/>
      <c r="H170" s="6" t="n"/>
      <c r="I170" s="6" t="n"/>
      <c r="J170" s="6" t="n"/>
      <c r="K170" s="25" t="n"/>
      <c r="L170" s="25" t="n"/>
      <c r="M170" s="6" t="n"/>
      <c r="N170" s="6" t="n"/>
      <c r="O170" s="6" t="n"/>
      <c r="P170" s="6" t="n"/>
      <c r="Q170" s="20" t="n"/>
      <c r="R170" s="20" t="n"/>
      <c r="S170" s="21">
        <f>IF($A170="","",IFERROR($Q170+$R170,0))</f>
        <v/>
      </c>
      <c r="T170" s="6" t="n"/>
      <c r="U170" s="6" t="n"/>
      <c r="V170" s="6" t="n"/>
      <c r="W170" s="6" t="n"/>
    </row>
    <row r="171" ht="20" customHeight="1">
      <c r="A171" s="6" t="n"/>
      <c r="B171" s="6" t="n"/>
      <c r="C171" s="6" t="n"/>
      <c r="D171" s="18">
        <f>IF($C171="","",IFERROR(VLOOKUP($C171,'設備台帳'!$A$5:$T$204,7,FALSE),""))</f>
        <v/>
      </c>
      <c r="E171" s="18">
        <f>IF($C171="","",IFERROR(VLOOKUP($C171,'設備台帳'!$A$5:$T$204,2,FALSE),""))</f>
        <v/>
      </c>
      <c r="F171" s="18">
        <f>IF($C171="","",IFERROR(VLOOKUP($C171,'設備台帳'!$A$5:$T$204,3,FALSE),""))</f>
        <v/>
      </c>
      <c r="G171" s="25" t="n"/>
      <c r="H171" s="6" t="n"/>
      <c r="I171" s="6" t="n"/>
      <c r="J171" s="6" t="n"/>
      <c r="K171" s="25" t="n"/>
      <c r="L171" s="25" t="n"/>
      <c r="M171" s="6" t="n"/>
      <c r="N171" s="6" t="n"/>
      <c r="O171" s="6" t="n"/>
      <c r="P171" s="6" t="n"/>
      <c r="Q171" s="20" t="n"/>
      <c r="R171" s="20" t="n"/>
      <c r="S171" s="21">
        <f>IF($A171="","",IFERROR($Q171+$R171,0))</f>
        <v/>
      </c>
      <c r="T171" s="6" t="n"/>
      <c r="U171" s="6" t="n"/>
      <c r="V171" s="6" t="n"/>
      <c r="W171" s="6" t="n"/>
    </row>
    <row r="172" ht="20" customHeight="1">
      <c r="A172" s="6" t="n"/>
      <c r="B172" s="6" t="n"/>
      <c r="C172" s="6" t="n"/>
      <c r="D172" s="18">
        <f>IF($C172="","",IFERROR(VLOOKUP($C172,'設備台帳'!$A$5:$T$204,7,FALSE),""))</f>
        <v/>
      </c>
      <c r="E172" s="18">
        <f>IF($C172="","",IFERROR(VLOOKUP($C172,'設備台帳'!$A$5:$T$204,2,FALSE),""))</f>
        <v/>
      </c>
      <c r="F172" s="18">
        <f>IF($C172="","",IFERROR(VLOOKUP($C172,'設備台帳'!$A$5:$T$204,3,FALSE),""))</f>
        <v/>
      </c>
      <c r="G172" s="25" t="n"/>
      <c r="H172" s="6" t="n"/>
      <c r="I172" s="6" t="n"/>
      <c r="J172" s="6" t="n"/>
      <c r="K172" s="25" t="n"/>
      <c r="L172" s="25" t="n"/>
      <c r="M172" s="6" t="n"/>
      <c r="N172" s="6" t="n"/>
      <c r="O172" s="6" t="n"/>
      <c r="P172" s="6" t="n"/>
      <c r="Q172" s="20" t="n"/>
      <c r="R172" s="20" t="n"/>
      <c r="S172" s="21">
        <f>IF($A172="","",IFERROR($Q172+$R172,0))</f>
        <v/>
      </c>
      <c r="T172" s="6" t="n"/>
      <c r="U172" s="6" t="n"/>
      <c r="V172" s="6" t="n"/>
      <c r="W172" s="6" t="n"/>
    </row>
    <row r="173" ht="20" customHeight="1">
      <c r="A173" s="6" t="n"/>
      <c r="B173" s="6" t="n"/>
      <c r="C173" s="6" t="n"/>
      <c r="D173" s="18">
        <f>IF($C173="","",IFERROR(VLOOKUP($C173,'設備台帳'!$A$5:$T$204,7,FALSE),""))</f>
        <v/>
      </c>
      <c r="E173" s="18">
        <f>IF($C173="","",IFERROR(VLOOKUP($C173,'設備台帳'!$A$5:$T$204,2,FALSE),""))</f>
        <v/>
      </c>
      <c r="F173" s="18">
        <f>IF($C173="","",IFERROR(VLOOKUP($C173,'設備台帳'!$A$5:$T$204,3,FALSE),""))</f>
        <v/>
      </c>
      <c r="G173" s="25" t="n"/>
      <c r="H173" s="6" t="n"/>
      <c r="I173" s="6" t="n"/>
      <c r="J173" s="6" t="n"/>
      <c r="K173" s="25" t="n"/>
      <c r="L173" s="25" t="n"/>
      <c r="M173" s="6" t="n"/>
      <c r="N173" s="6" t="n"/>
      <c r="O173" s="6" t="n"/>
      <c r="P173" s="6" t="n"/>
      <c r="Q173" s="20" t="n"/>
      <c r="R173" s="20" t="n"/>
      <c r="S173" s="21">
        <f>IF($A173="","",IFERROR($Q173+$R173,0))</f>
        <v/>
      </c>
      <c r="T173" s="6" t="n"/>
      <c r="U173" s="6" t="n"/>
      <c r="V173" s="6" t="n"/>
      <c r="W173" s="6" t="n"/>
    </row>
    <row r="174" ht="20" customHeight="1">
      <c r="A174" s="6" t="n"/>
      <c r="B174" s="6" t="n"/>
      <c r="C174" s="6" t="n"/>
      <c r="D174" s="18">
        <f>IF($C174="","",IFERROR(VLOOKUP($C174,'設備台帳'!$A$5:$T$204,7,FALSE),""))</f>
        <v/>
      </c>
      <c r="E174" s="18">
        <f>IF($C174="","",IFERROR(VLOOKUP($C174,'設備台帳'!$A$5:$T$204,2,FALSE),""))</f>
        <v/>
      </c>
      <c r="F174" s="18">
        <f>IF($C174="","",IFERROR(VLOOKUP($C174,'設備台帳'!$A$5:$T$204,3,FALSE),""))</f>
        <v/>
      </c>
      <c r="G174" s="25" t="n"/>
      <c r="H174" s="6" t="n"/>
      <c r="I174" s="6" t="n"/>
      <c r="J174" s="6" t="n"/>
      <c r="K174" s="25" t="n"/>
      <c r="L174" s="25" t="n"/>
      <c r="M174" s="6" t="n"/>
      <c r="N174" s="6" t="n"/>
      <c r="O174" s="6" t="n"/>
      <c r="P174" s="6" t="n"/>
      <c r="Q174" s="20" t="n"/>
      <c r="R174" s="20" t="n"/>
      <c r="S174" s="21">
        <f>IF($A174="","",IFERROR($Q174+$R174,0))</f>
        <v/>
      </c>
      <c r="T174" s="6" t="n"/>
      <c r="U174" s="6" t="n"/>
      <c r="V174" s="6" t="n"/>
      <c r="W174" s="6" t="n"/>
    </row>
    <row r="175" ht="20" customHeight="1">
      <c r="A175" s="6" t="n"/>
      <c r="B175" s="6" t="n"/>
      <c r="C175" s="6" t="n"/>
      <c r="D175" s="18">
        <f>IF($C175="","",IFERROR(VLOOKUP($C175,'設備台帳'!$A$5:$T$204,7,FALSE),""))</f>
        <v/>
      </c>
      <c r="E175" s="18">
        <f>IF($C175="","",IFERROR(VLOOKUP($C175,'設備台帳'!$A$5:$T$204,2,FALSE),""))</f>
        <v/>
      </c>
      <c r="F175" s="18">
        <f>IF($C175="","",IFERROR(VLOOKUP($C175,'設備台帳'!$A$5:$T$204,3,FALSE),""))</f>
        <v/>
      </c>
      <c r="G175" s="25" t="n"/>
      <c r="H175" s="6" t="n"/>
      <c r="I175" s="6" t="n"/>
      <c r="J175" s="6" t="n"/>
      <c r="K175" s="25" t="n"/>
      <c r="L175" s="25" t="n"/>
      <c r="M175" s="6" t="n"/>
      <c r="N175" s="6" t="n"/>
      <c r="O175" s="6" t="n"/>
      <c r="P175" s="6" t="n"/>
      <c r="Q175" s="20" t="n"/>
      <c r="R175" s="20" t="n"/>
      <c r="S175" s="21">
        <f>IF($A175="","",IFERROR($Q175+$R175,0))</f>
        <v/>
      </c>
      <c r="T175" s="6" t="n"/>
      <c r="U175" s="6" t="n"/>
      <c r="V175" s="6" t="n"/>
      <c r="W175" s="6" t="n"/>
    </row>
    <row r="176" ht="20" customHeight="1">
      <c r="A176" s="6" t="n"/>
      <c r="B176" s="6" t="n"/>
      <c r="C176" s="6" t="n"/>
      <c r="D176" s="18">
        <f>IF($C176="","",IFERROR(VLOOKUP($C176,'設備台帳'!$A$5:$T$204,7,FALSE),""))</f>
        <v/>
      </c>
      <c r="E176" s="18">
        <f>IF($C176="","",IFERROR(VLOOKUP($C176,'設備台帳'!$A$5:$T$204,2,FALSE),""))</f>
        <v/>
      </c>
      <c r="F176" s="18">
        <f>IF($C176="","",IFERROR(VLOOKUP($C176,'設備台帳'!$A$5:$T$204,3,FALSE),""))</f>
        <v/>
      </c>
      <c r="G176" s="25" t="n"/>
      <c r="H176" s="6" t="n"/>
      <c r="I176" s="6" t="n"/>
      <c r="J176" s="6" t="n"/>
      <c r="K176" s="25" t="n"/>
      <c r="L176" s="25" t="n"/>
      <c r="M176" s="6" t="n"/>
      <c r="N176" s="6" t="n"/>
      <c r="O176" s="6" t="n"/>
      <c r="P176" s="6" t="n"/>
      <c r="Q176" s="20" t="n"/>
      <c r="R176" s="20" t="n"/>
      <c r="S176" s="21">
        <f>IF($A176="","",IFERROR($Q176+$R176,0))</f>
        <v/>
      </c>
      <c r="T176" s="6" t="n"/>
      <c r="U176" s="6" t="n"/>
      <c r="V176" s="6" t="n"/>
      <c r="W176" s="6" t="n"/>
    </row>
    <row r="177" ht="20" customHeight="1">
      <c r="A177" s="6" t="n"/>
      <c r="B177" s="6" t="n"/>
      <c r="C177" s="6" t="n"/>
      <c r="D177" s="18">
        <f>IF($C177="","",IFERROR(VLOOKUP($C177,'設備台帳'!$A$5:$T$204,7,FALSE),""))</f>
        <v/>
      </c>
      <c r="E177" s="18">
        <f>IF($C177="","",IFERROR(VLOOKUP($C177,'設備台帳'!$A$5:$T$204,2,FALSE),""))</f>
        <v/>
      </c>
      <c r="F177" s="18">
        <f>IF($C177="","",IFERROR(VLOOKUP($C177,'設備台帳'!$A$5:$T$204,3,FALSE),""))</f>
        <v/>
      </c>
      <c r="G177" s="25" t="n"/>
      <c r="H177" s="6" t="n"/>
      <c r="I177" s="6" t="n"/>
      <c r="J177" s="6" t="n"/>
      <c r="K177" s="25" t="n"/>
      <c r="L177" s="25" t="n"/>
      <c r="M177" s="6" t="n"/>
      <c r="N177" s="6" t="n"/>
      <c r="O177" s="6" t="n"/>
      <c r="P177" s="6" t="n"/>
      <c r="Q177" s="20" t="n"/>
      <c r="R177" s="20" t="n"/>
      <c r="S177" s="21">
        <f>IF($A177="","",IFERROR($Q177+$R177,0))</f>
        <v/>
      </c>
      <c r="T177" s="6" t="n"/>
      <c r="U177" s="6" t="n"/>
      <c r="V177" s="6" t="n"/>
      <c r="W177" s="6" t="n"/>
    </row>
    <row r="178" ht="20" customHeight="1">
      <c r="A178" s="6" t="n"/>
      <c r="B178" s="6" t="n"/>
      <c r="C178" s="6" t="n"/>
      <c r="D178" s="18">
        <f>IF($C178="","",IFERROR(VLOOKUP($C178,'設備台帳'!$A$5:$T$204,7,FALSE),""))</f>
        <v/>
      </c>
      <c r="E178" s="18">
        <f>IF($C178="","",IFERROR(VLOOKUP($C178,'設備台帳'!$A$5:$T$204,2,FALSE),""))</f>
        <v/>
      </c>
      <c r="F178" s="18">
        <f>IF($C178="","",IFERROR(VLOOKUP($C178,'設備台帳'!$A$5:$T$204,3,FALSE),""))</f>
        <v/>
      </c>
      <c r="G178" s="25" t="n"/>
      <c r="H178" s="6" t="n"/>
      <c r="I178" s="6" t="n"/>
      <c r="J178" s="6" t="n"/>
      <c r="K178" s="25" t="n"/>
      <c r="L178" s="25" t="n"/>
      <c r="M178" s="6" t="n"/>
      <c r="N178" s="6" t="n"/>
      <c r="O178" s="6" t="n"/>
      <c r="P178" s="6" t="n"/>
      <c r="Q178" s="20" t="n"/>
      <c r="R178" s="20" t="n"/>
      <c r="S178" s="21">
        <f>IF($A178="","",IFERROR($Q178+$R178,0))</f>
        <v/>
      </c>
      <c r="T178" s="6" t="n"/>
      <c r="U178" s="6" t="n"/>
      <c r="V178" s="6" t="n"/>
      <c r="W178" s="6" t="n"/>
    </row>
    <row r="179" ht="20" customHeight="1">
      <c r="A179" s="6" t="n"/>
      <c r="B179" s="6" t="n"/>
      <c r="C179" s="6" t="n"/>
      <c r="D179" s="18">
        <f>IF($C179="","",IFERROR(VLOOKUP($C179,'設備台帳'!$A$5:$T$204,7,FALSE),""))</f>
        <v/>
      </c>
      <c r="E179" s="18">
        <f>IF($C179="","",IFERROR(VLOOKUP($C179,'設備台帳'!$A$5:$T$204,2,FALSE),""))</f>
        <v/>
      </c>
      <c r="F179" s="18">
        <f>IF($C179="","",IFERROR(VLOOKUP($C179,'設備台帳'!$A$5:$T$204,3,FALSE),""))</f>
        <v/>
      </c>
      <c r="G179" s="25" t="n"/>
      <c r="H179" s="6" t="n"/>
      <c r="I179" s="6" t="n"/>
      <c r="J179" s="6" t="n"/>
      <c r="K179" s="25" t="n"/>
      <c r="L179" s="25" t="n"/>
      <c r="M179" s="6" t="n"/>
      <c r="N179" s="6" t="n"/>
      <c r="O179" s="6" t="n"/>
      <c r="P179" s="6" t="n"/>
      <c r="Q179" s="20" t="n"/>
      <c r="R179" s="20" t="n"/>
      <c r="S179" s="21">
        <f>IF($A179="","",IFERROR($Q179+$R179,0))</f>
        <v/>
      </c>
      <c r="T179" s="6" t="n"/>
      <c r="U179" s="6" t="n"/>
      <c r="V179" s="6" t="n"/>
      <c r="W179" s="6" t="n"/>
    </row>
    <row r="180" ht="20" customHeight="1">
      <c r="A180" s="6" t="n"/>
      <c r="B180" s="6" t="n"/>
      <c r="C180" s="6" t="n"/>
      <c r="D180" s="18">
        <f>IF($C180="","",IFERROR(VLOOKUP($C180,'設備台帳'!$A$5:$T$204,7,FALSE),""))</f>
        <v/>
      </c>
      <c r="E180" s="18">
        <f>IF($C180="","",IFERROR(VLOOKUP($C180,'設備台帳'!$A$5:$T$204,2,FALSE),""))</f>
        <v/>
      </c>
      <c r="F180" s="18">
        <f>IF($C180="","",IFERROR(VLOOKUP($C180,'設備台帳'!$A$5:$T$204,3,FALSE),""))</f>
        <v/>
      </c>
      <c r="G180" s="25" t="n"/>
      <c r="H180" s="6" t="n"/>
      <c r="I180" s="6" t="n"/>
      <c r="J180" s="6" t="n"/>
      <c r="K180" s="25" t="n"/>
      <c r="L180" s="25" t="n"/>
      <c r="M180" s="6" t="n"/>
      <c r="N180" s="6" t="n"/>
      <c r="O180" s="6" t="n"/>
      <c r="P180" s="6" t="n"/>
      <c r="Q180" s="20" t="n"/>
      <c r="R180" s="20" t="n"/>
      <c r="S180" s="21">
        <f>IF($A180="","",IFERROR($Q180+$R180,0))</f>
        <v/>
      </c>
      <c r="T180" s="6" t="n"/>
      <c r="U180" s="6" t="n"/>
      <c r="V180" s="6" t="n"/>
      <c r="W180" s="6" t="n"/>
    </row>
    <row r="181" ht="20" customHeight="1">
      <c r="A181" s="6" t="n"/>
      <c r="B181" s="6" t="n"/>
      <c r="C181" s="6" t="n"/>
      <c r="D181" s="18">
        <f>IF($C181="","",IFERROR(VLOOKUP($C181,'設備台帳'!$A$5:$T$204,7,FALSE),""))</f>
        <v/>
      </c>
      <c r="E181" s="18">
        <f>IF($C181="","",IFERROR(VLOOKUP($C181,'設備台帳'!$A$5:$T$204,2,FALSE),""))</f>
        <v/>
      </c>
      <c r="F181" s="18">
        <f>IF($C181="","",IFERROR(VLOOKUP($C181,'設備台帳'!$A$5:$T$204,3,FALSE),""))</f>
        <v/>
      </c>
      <c r="G181" s="25" t="n"/>
      <c r="H181" s="6" t="n"/>
      <c r="I181" s="6" t="n"/>
      <c r="J181" s="6" t="n"/>
      <c r="K181" s="25" t="n"/>
      <c r="L181" s="25" t="n"/>
      <c r="M181" s="6" t="n"/>
      <c r="N181" s="6" t="n"/>
      <c r="O181" s="6" t="n"/>
      <c r="P181" s="6" t="n"/>
      <c r="Q181" s="20" t="n"/>
      <c r="R181" s="20" t="n"/>
      <c r="S181" s="21">
        <f>IF($A181="","",IFERROR($Q181+$R181,0))</f>
        <v/>
      </c>
      <c r="T181" s="6" t="n"/>
      <c r="U181" s="6" t="n"/>
      <c r="V181" s="6" t="n"/>
      <c r="W181" s="6" t="n"/>
    </row>
    <row r="182" ht="20" customHeight="1">
      <c r="A182" s="6" t="n"/>
      <c r="B182" s="6" t="n"/>
      <c r="C182" s="6" t="n"/>
      <c r="D182" s="18">
        <f>IF($C182="","",IFERROR(VLOOKUP($C182,'設備台帳'!$A$5:$T$204,7,FALSE),""))</f>
        <v/>
      </c>
      <c r="E182" s="18">
        <f>IF($C182="","",IFERROR(VLOOKUP($C182,'設備台帳'!$A$5:$T$204,2,FALSE),""))</f>
        <v/>
      </c>
      <c r="F182" s="18">
        <f>IF($C182="","",IFERROR(VLOOKUP($C182,'設備台帳'!$A$5:$T$204,3,FALSE),""))</f>
        <v/>
      </c>
      <c r="G182" s="25" t="n"/>
      <c r="H182" s="6" t="n"/>
      <c r="I182" s="6" t="n"/>
      <c r="J182" s="6" t="n"/>
      <c r="K182" s="25" t="n"/>
      <c r="L182" s="25" t="n"/>
      <c r="M182" s="6" t="n"/>
      <c r="N182" s="6" t="n"/>
      <c r="O182" s="6" t="n"/>
      <c r="P182" s="6" t="n"/>
      <c r="Q182" s="20" t="n"/>
      <c r="R182" s="20" t="n"/>
      <c r="S182" s="21">
        <f>IF($A182="","",IFERROR($Q182+$R182,0))</f>
        <v/>
      </c>
      <c r="T182" s="6" t="n"/>
      <c r="U182" s="6" t="n"/>
      <c r="V182" s="6" t="n"/>
      <c r="W182" s="6" t="n"/>
    </row>
    <row r="183" ht="20" customHeight="1">
      <c r="A183" s="6" t="n"/>
      <c r="B183" s="6" t="n"/>
      <c r="C183" s="6" t="n"/>
      <c r="D183" s="18">
        <f>IF($C183="","",IFERROR(VLOOKUP($C183,'設備台帳'!$A$5:$T$204,7,FALSE),""))</f>
        <v/>
      </c>
      <c r="E183" s="18">
        <f>IF($C183="","",IFERROR(VLOOKUP($C183,'設備台帳'!$A$5:$T$204,2,FALSE),""))</f>
        <v/>
      </c>
      <c r="F183" s="18">
        <f>IF($C183="","",IFERROR(VLOOKUP($C183,'設備台帳'!$A$5:$T$204,3,FALSE),""))</f>
        <v/>
      </c>
      <c r="G183" s="25" t="n"/>
      <c r="H183" s="6" t="n"/>
      <c r="I183" s="6" t="n"/>
      <c r="J183" s="6" t="n"/>
      <c r="K183" s="25" t="n"/>
      <c r="L183" s="25" t="n"/>
      <c r="M183" s="6" t="n"/>
      <c r="N183" s="6" t="n"/>
      <c r="O183" s="6" t="n"/>
      <c r="P183" s="6" t="n"/>
      <c r="Q183" s="20" t="n"/>
      <c r="R183" s="20" t="n"/>
      <c r="S183" s="21">
        <f>IF($A183="","",IFERROR($Q183+$R183,0))</f>
        <v/>
      </c>
      <c r="T183" s="6" t="n"/>
      <c r="U183" s="6" t="n"/>
      <c r="V183" s="6" t="n"/>
      <c r="W183" s="6" t="n"/>
    </row>
    <row r="184" ht="20" customHeight="1">
      <c r="A184" s="6" t="n"/>
      <c r="B184" s="6" t="n"/>
      <c r="C184" s="6" t="n"/>
      <c r="D184" s="18">
        <f>IF($C184="","",IFERROR(VLOOKUP($C184,'設備台帳'!$A$5:$T$204,7,FALSE),""))</f>
        <v/>
      </c>
      <c r="E184" s="18">
        <f>IF($C184="","",IFERROR(VLOOKUP($C184,'設備台帳'!$A$5:$T$204,2,FALSE),""))</f>
        <v/>
      </c>
      <c r="F184" s="18">
        <f>IF($C184="","",IFERROR(VLOOKUP($C184,'設備台帳'!$A$5:$T$204,3,FALSE),""))</f>
        <v/>
      </c>
      <c r="G184" s="25" t="n"/>
      <c r="H184" s="6" t="n"/>
      <c r="I184" s="6" t="n"/>
      <c r="J184" s="6" t="n"/>
      <c r="K184" s="25" t="n"/>
      <c r="L184" s="25" t="n"/>
      <c r="M184" s="6" t="n"/>
      <c r="N184" s="6" t="n"/>
      <c r="O184" s="6" t="n"/>
      <c r="P184" s="6" t="n"/>
      <c r="Q184" s="20" t="n"/>
      <c r="R184" s="20" t="n"/>
      <c r="S184" s="21">
        <f>IF($A184="","",IFERROR($Q184+$R184,0))</f>
        <v/>
      </c>
      <c r="T184" s="6" t="n"/>
      <c r="U184" s="6" t="n"/>
      <c r="V184" s="6" t="n"/>
      <c r="W184" s="6" t="n"/>
    </row>
    <row r="185" ht="20" customHeight="1">
      <c r="A185" s="6" t="n"/>
      <c r="B185" s="6" t="n"/>
      <c r="C185" s="6" t="n"/>
      <c r="D185" s="18">
        <f>IF($C185="","",IFERROR(VLOOKUP($C185,'設備台帳'!$A$5:$T$204,7,FALSE),""))</f>
        <v/>
      </c>
      <c r="E185" s="18">
        <f>IF($C185="","",IFERROR(VLOOKUP($C185,'設備台帳'!$A$5:$T$204,2,FALSE),""))</f>
        <v/>
      </c>
      <c r="F185" s="18">
        <f>IF($C185="","",IFERROR(VLOOKUP($C185,'設備台帳'!$A$5:$T$204,3,FALSE),""))</f>
        <v/>
      </c>
      <c r="G185" s="25" t="n"/>
      <c r="H185" s="6" t="n"/>
      <c r="I185" s="6" t="n"/>
      <c r="J185" s="6" t="n"/>
      <c r="K185" s="25" t="n"/>
      <c r="L185" s="25" t="n"/>
      <c r="M185" s="6" t="n"/>
      <c r="N185" s="6" t="n"/>
      <c r="O185" s="6" t="n"/>
      <c r="P185" s="6" t="n"/>
      <c r="Q185" s="20" t="n"/>
      <c r="R185" s="20" t="n"/>
      <c r="S185" s="21">
        <f>IF($A185="","",IFERROR($Q185+$R185,0))</f>
        <v/>
      </c>
      <c r="T185" s="6" t="n"/>
      <c r="U185" s="6" t="n"/>
      <c r="V185" s="6" t="n"/>
      <c r="W185" s="6" t="n"/>
    </row>
    <row r="186" ht="20" customHeight="1">
      <c r="A186" s="6" t="n"/>
      <c r="B186" s="6" t="n"/>
      <c r="C186" s="6" t="n"/>
      <c r="D186" s="18">
        <f>IF($C186="","",IFERROR(VLOOKUP($C186,'設備台帳'!$A$5:$T$204,7,FALSE),""))</f>
        <v/>
      </c>
      <c r="E186" s="18">
        <f>IF($C186="","",IFERROR(VLOOKUP($C186,'設備台帳'!$A$5:$T$204,2,FALSE),""))</f>
        <v/>
      </c>
      <c r="F186" s="18">
        <f>IF($C186="","",IFERROR(VLOOKUP($C186,'設備台帳'!$A$5:$T$204,3,FALSE),""))</f>
        <v/>
      </c>
      <c r="G186" s="25" t="n"/>
      <c r="H186" s="6" t="n"/>
      <c r="I186" s="6" t="n"/>
      <c r="J186" s="6" t="n"/>
      <c r="K186" s="25" t="n"/>
      <c r="L186" s="25" t="n"/>
      <c r="M186" s="6" t="n"/>
      <c r="N186" s="6" t="n"/>
      <c r="O186" s="6" t="n"/>
      <c r="P186" s="6" t="n"/>
      <c r="Q186" s="20" t="n"/>
      <c r="R186" s="20" t="n"/>
      <c r="S186" s="21">
        <f>IF($A186="","",IFERROR($Q186+$R186,0))</f>
        <v/>
      </c>
      <c r="T186" s="6" t="n"/>
      <c r="U186" s="6" t="n"/>
      <c r="V186" s="6" t="n"/>
      <c r="W186" s="6" t="n"/>
    </row>
    <row r="187" ht="20" customHeight="1">
      <c r="A187" s="6" t="n"/>
      <c r="B187" s="6" t="n"/>
      <c r="C187" s="6" t="n"/>
      <c r="D187" s="18">
        <f>IF($C187="","",IFERROR(VLOOKUP($C187,'設備台帳'!$A$5:$T$204,7,FALSE),""))</f>
        <v/>
      </c>
      <c r="E187" s="18">
        <f>IF($C187="","",IFERROR(VLOOKUP($C187,'設備台帳'!$A$5:$T$204,2,FALSE),""))</f>
        <v/>
      </c>
      <c r="F187" s="18">
        <f>IF($C187="","",IFERROR(VLOOKUP($C187,'設備台帳'!$A$5:$T$204,3,FALSE),""))</f>
        <v/>
      </c>
      <c r="G187" s="25" t="n"/>
      <c r="H187" s="6" t="n"/>
      <c r="I187" s="6" t="n"/>
      <c r="J187" s="6" t="n"/>
      <c r="K187" s="25" t="n"/>
      <c r="L187" s="25" t="n"/>
      <c r="M187" s="6" t="n"/>
      <c r="N187" s="6" t="n"/>
      <c r="O187" s="6" t="n"/>
      <c r="P187" s="6" t="n"/>
      <c r="Q187" s="20" t="n"/>
      <c r="R187" s="20" t="n"/>
      <c r="S187" s="21">
        <f>IF($A187="","",IFERROR($Q187+$R187,0))</f>
        <v/>
      </c>
      <c r="T187" s="6" t="n"/>
      <c r="U187" s="6" t="n"/>
      <c r="V187" s="6" t="n"/>
      <c r="W187" s="6" t="n"/>
    </row>
    <row r="188" ht="20" customHeight="1">
      <c r="A188" s="6" t="n"/>
      <c r="B188" s="6" t="n"/>
      <c r="C188" s="6" t="n"/>
      <c r="D188" s="18">
        <f>IF($C188="","",IFERROR(VLOOKUP($C188,'設備台帳'!$A$5:$T$204,7,FALSE),""))</f>
        <v/>
      </c>
      <c r="E188" s="18">
        <f>IF($C188="","",IFERROR(VLOOKUP($C188,'設備台帳'!$A$5:$T$204,2,FALSE),""))</f>
        <v/>
      </c>
      <c r="F188" s="18">
        <f>IF($C188="","",IFERROR(VLOOKUP($C188,'設備台帳'!$A$5:$T$204,3,FALSE),""))</f>
        <v/>
      </c>
      <c r="G188" s="25" t="n"/>
      <c r="H188" s="6" t="n"/>
      <c r="I188" s="6" t="n"/>
      <c r="J188" s="6" t="n"/>
      <c r="K188" s="25" t="n"/>
      <c r="L188" s="25" t="n"/>
      <c r="M188" s="6" t="n"/>
      <c r="N188" s="6" t="n"/>
      <c r="O188" s="6" t="n"/>
      <c r="P188" s="6" t="n"/>
      <c r="Q188" s="20" t="n"/>
      <c r="R188" s="20" t="n"/>
      <c r="S188" s="21">
        <f>IF($A188="","",IFERROR($Q188+$R188,0))</f>
        <v/>
      </c>
      <c r="T188" s="6" t="n"/>
      <c r="U188" s="6" t="n"/>
      <c r="V188" s="6" t="n"/>
      <c r="W188" s="6" t="n"/>
    </row>
    <row r="189" ht="20" customHeight="1">
      <c r="A189" s="6" t="n"/>
      <c r="B189" s="6" t="n"/>
      <c r="C189" s="6" t="n"/>
      <c r="D189" s="18">
        <f>IF($C189="","",IFERROR(VLOOKUP($C189,'設備台帳'!$A$5:$T$204,7,FALSE),""))</f>
        <v/>
      </c>
      <c r="E189" s="18">
        <f>IF($C189="","",IFERROR(VLOOKUP($C189,'設備台帳'!$A$5:$T$204,2,FALSE),""))</f>
        <v/>
      </c>
      <c r="F189" s="18">
        <f>IF($C189="","",IFERROR(VLOOKUP($C189,'設備台帳'!$A$5:$T$204,3,FALSE),""))</f>
        <v/>
      </c>
      <c r="G189" s="25" t="n"/>
      <c r="H189" s="6" t="n"/>
      <c r="I189" s="6" t="n"/>
      <c r="J189" s="6" t="n"/>
      <c r="K189" s="25" t="n"/>
      <c r="L189" s="25" t="n"/>
      <c r="M189" s="6" t="n"/>
      <c r="N189" s="6" t="n"/>
      <c r="O189" s="6" t="n"/>
      <c r="P189" s="6" t="n"/>
      <c r="Q189" s="20" t="n"/>
      <c r="R189" s="20" t="n"/>
      <c r="S189" s="21">
        <f>IF($A189="","",IFERROR($Q189+$R189,0))</f>
        <v/>
      </c>
      <c r="T189" s="6" t="n"/>
      <c r="U189" s="6" t="n"/>
      <c r="V189" s="6" t="n"/>
      <c r="W189" s="6" t="n"/>
    </row>
    <row r="190" ht="20" customHeight="1">
      <c r="A190" s="6" t="n"/>
      <c r="B190" s="6" t="n"/>
      <c r="C190" s="6" t="n"/>
      <c r="D190" s="18">
        <f>IF($C190="","",IFERROR(VLOOKUP($C190,'設備台帳'!$A$5:$T$204,7,FALSE),""))</f>
        <v/>
      </c>
      <c r="E190" s="18">
        <f>IF($C190="","",IFERROR(VLOOKUP($C190,'設備台帳'!$A$5:$T$204,2,FALSE),""))</f>
        <v/>
      </c>
      <c r="F190" s="18">
        <f>IF($C190="","",IFERROR(VLOOKUP($C190,'設備台帳'!$A$5:$T$204,3,FALSE),""))</f>
        <v/>
      </c>
      <c r="G190" s="25" t="n"/>
      <c r="H190" s="6" t="n"/>
      <c r="I190" s="6" t="n"/>
      <c r="J190" s="6" t="n"/>
      <c r="K190" s="25" t="n"/>
      <c r="L190" s="25" t="n"/>
      <c r="M190" s="6" t="n"/>
      <c r="N190" s="6" t="n"/>
      <c r="O190" s="6" t="n"/>
      <c r="P190" s="6" t="n"/>
      <c r="Q190" s="20" t="n"/>
      <c r="R190" s="20" t="n"/>
      <c r="S190" s="21">
        <f>IF($A190="","",IFERROR($Q190+$R190,0))</f>
        <v/>
      </c>
      <c r="T190" s="6" t="n"/>
      <c r="U190" s="6" t="n"/>
      <c r="V190" s="6" t="n"/>
      <c r="W190" s="6" t="n"/>
    </row>
    <row r="191" ht="20" customHeight="1">
      <c r="A191" s="6" t="n"/>
      <c r="B191" s="6" t="n"/>
      <c r="C191" s="6" t="n"/>
      <c r="D191" s="18">
        <f>IF($C191="","",IFERROR(VLOOKUP($C191,'設備台帳'!$A$5:$T$204,7,FALSE),""))</f>
        <v/>
      </c>
      <c r="E191" s="18">
        <f>IF($C191="","",IFERROR(VLOOKUP($C191,'設備台帳'!$A$5:$T$204,2,FALSE),""))</f>
        <v/>
      </c>
      <c r="F191" s="18">
        <f>IF($C191="","",IFERROR(VLOOKUP($C191,'設備台帳'!$A$5:$T$204,3,FALSE),""))</f>
        <v/>
      </c>
      <c r="G191" s="25" t="n"/>
      <c r="H191" s="6" t="n"/>
      <c r="I191" s="6" t="n"/>
      <c r="J191" s="6" t="n"/>
      <c r="K191" s="25" t="n"/>
      <c r="L191" s="25" t="n"/>
      <c r="M191" s="6" t="n"/>
      <c r="N191" s="6" t="n"/>
      <c r="O191" s="6" t="n"/>
      <c r="P191" s="6" t="n"/>
      <c r="Q191" s="20" t="n"/>
      <c r="R191" s="20" t="n"/>
      <c r="S191" s="21">
        <f>IF($A191="","",IFERROR($Q191+$R191,0))</f>
        <v/>
      </c>
      <c r="T191" s="6" t="n"/>
      <c r="U191" s="6" t="n"/>
      <c r="V191" s="6" t="n"/>
      <c r="W191" s="6" t="n"/>
    </row>
    <row r="192" ht="20" customHeight="1">
      <c r="A192" s="6" t="n"/>
      <c r="B192" s="6" t="n"/>
      <c r="C192" s="6" t="n"/>
      <c r="D192" s="18">
        <f>IF($C192="","",IFERROR(VLOOKUP($C192,'設備台帳'!$A$5:$T$204,7,FALSE),""))</f>
        <v/>
      </c>
      <c r="E192" s="18">
        <f>IF($C192="","",IFERROR(VLOOKUP($C192,'設備台帳'!$A$5:$T$204,2,FALSE),""))</f>
        <v/>
      </c>
      <c r="F192" s="18">
        <f>IF($C192="","",IFERROR(VLOOKUP($C192,'設備台帳'!$A$5:$T$204,3,FALSE),""))</f>
        <v/>
      </c>
      <c r="G192" s="25" t="n"/>
      <c r="H192" s="6" t="n"/>
      <c r="I192" s="6" t="n"/>
      <c r="J192" s="6" t="n"/>
      <c r="K192" s="25" t="n"/>
      <c r="L192" s="25" t="n"/>
      <c r="M192" s="6" t="n"/>
      <c r="N192" s="6" t="n"/>
      <c r="O192" s="6" t="n"/>
      <c r="P192" s="6" t="n"/>
      <c r="Q192" s="20" t="n"/>
      <c r="R192" s="20" t="n"/>
      <c r="S192" s="21">
        <f>IF($A192="","",IFERROR($Q192+$R192,0))</f>
        <v/>
      </c>
      <c r="T192" s="6" t="n"/>
      <c r="U192" s="6" t="n"/>
      <c r="V192" s="6" t="n"/>
      <c r="W192" s="6" t="n"/>
    </row>
    <row r="193" ht="20" customHeight="1">
      <c r="A193" s="6" t="n"/>
      <c r="B193" s="6" t="n"/>
      <c r="C193" s="6" t="n"/>
      <c r="D193" s="18">
        <f>IF($C193="","",IFERROR(VLOOKUP($C193,'設備台帳'!$A$5:$T$204,7,FALSE),""))</f>
        <v/>
      </c>
      <c r="E193" s="18">
        <f>IF($C193="","",IFERROR(VLOOKUP($C193,'設備台帳'!$A$5:$T$204,2,FALSE),""))</f>
        <v/>
      </c>
      <c r="F193" s="18">
        <f>IF($C193="","",IFERROR(VLOOKUP($C193,'設備台帳'!$A$5:$T$204,3,FALSE),""))</f>
        <v/>
      </c>
      <c r="G193" s="25" t="n"/>
      <c r="H193" s="6" t="n"/>
      <c r="I193" s="6" t="n"/>
      <c r="J193" s="6" t="n"/>
      <c r="K193" s="25" t="n"/>
      <c r="L193" s="25" t="n"/>
      <c r="M193" s="6" t="n"/>
      <c r="N193" s="6" t="n"/>
      <c r="O193" s="6" t="n"/>
      <c r="P193" s="6" t="n"/>
      <c r="Q193" s="20" t="n"/>
      <c r="R193" s="20" t="n"/>
      <c r="S193" s="21">
        <f>IF($A193="","",IFERROR($Q193+$R193,0))</f>
        <v/>
      </c>
      <c r="T193" s="6" t="n"/>
      <c r="U193" s="6" t="n"/>
      <c r="V193" s="6" t="n"/>
      <c r="W193" s="6" t="n"/>
    </row>
    <row r="194" ht="20" customHeight="1">
      <c r="A194" s="6" t="n"/>
      <c r="B194" s="6" t="n"/>
      <c r="C194" s="6" t="n"/>
      <c r="D194" s="18">
        <f>IF($C194="","",IFERROR(VLOOKUP($C194,'設備台帳'!$A$5:$T$204,7,FALSE),""))</f>
        <v/>
      </c>
      <c r="E194" s="18">
        <f>IF($C194="","",IFERROR(VLOOKUP($C194,'設備台帳'!$A$5:$T$204,2,FALSE),""))</f>
        <v/>
      </c>
      <c r="F194" s="18">
        <f>IF($C194="","",IFERROR(VLOOKUP($C194,'設備台帳'!$A$5:$T$204,3,FALSE),""))</f>
        <v/>
      </c>
      <c r="G194" s="25" t="n"/>
      <c r="H194" s="6" t="n"/>
      <c r="I194" s="6" t="n"/>
      <c r="J194" s="6" t="n"/>
      <c r="K194" s="25" t="n"/>
      <c r="L194" s="25" t="n"/>
      <c r="M194" s="6" t="n"/>
      <c r="N194" s="6" t="n"/>
      <c r="O194" s="6" t="n"/>
      <c r="P194" s="6" t="n"/>
      <c r="Q194" s="20" t="n"/>
      <c r="R194" s="20" t="n"/>
      <c r="S194" s="21">
        <f>IF($A194="","",IFERROR($Q194+$R194,0))</f>
        <v/>
      </c>
      <c r="T194" s="6" t="n"/>
      <c r="U194" s="6" t="n"/>
      <c r="V194" s="6" t="n"/>
      <c r="W194" s="6" t="n"/>
    </row>
    <row r="195" ht="20" customHeight="1">
      <c r="A195" s="6" t="n"/>
      <c r="B195" s="6" t="n"/>
      <c r="C195" s="6" t="n"/>
      <c r="D195" s="18">
        <f>IF($C195="","",IFERROR(VLOOKUP($C195,'設備台帳'!$A$5:$T$204,7,FALSE),""))</f>
        <v/>
      </c>
      <c r="E195" s="18">
        <f>IF($C195="","",IFERROR(VLOOKUP($C195,'設備台帳'!$A$5:$T$204,2,FALSE),""))</f>
        <v/>
      </c>
      <c r="F195" s="18">
        <f>IF($C195="","",IFERROR(VLOOKUP($C195,'設備台帳'!$A$5:$T$204,3,FALSE),""))</f>
        <v/>
      </c>
      <c r="G195" s="25" t="n"/>
      <c r="H195" s="6" t="n"/>
      <c r="I195" s="6" t="n"/>
      <c r="J195" s="6" t="n"/>
      <c r="K195" s="25" t="n"/>
      <c r="L195" s="25" t="n"/>
      <c r="M195" s="6" t="n"/>
      <c r="N195" s="6" t="n"/>
      <c r="O195" s="6" t="n"/>
      <c r="P195" s="6" t="n"/>
      <c r="Q195" s="20" t="n"/>
      <c r="R195" s="20" t="n"/>
      <c r="S195" s="21">
        <f>IF($A195="","",IFERROR($Q195+$R195,0))</f>
        <v/>
      </c>
      <c r="T195" s="6" t="n"/>
      <c r="U195" s="6" t="n"/>
      <c r="V195" s="6" t="n"/>
      <c r="W195" s="6" t="n"/>
    </row>
    <row r="196" ht="20" customHeight="1">
      <c r="A196" s="6" t="n"/>
      <c r="B196" s="6" t="n"/>
      <c r="C196" s="6" t="n"/>
      <c r="D196" s="18">
        <f>IF($C196="","",IFERROR(VLOOKUP($C196,'設備台帳'!$A$5:$T$204,7,FALSE),""))</f>
        <v/>
      </c>
      <c r="E196" s="18">
        <f>IF($C196="","",IFERROR(VLOOKUP($C196,'設備台帳'!$A$5:$T$204,2,FALSE),""))</f>
        <v/>
      </c>
      <c r="F196" s="18">
        <f>IF($C196="","",IFERROR(VLOOKUP($C196,'設備台帳'!$A$5:$T$204,3,FALSE),""))</f>
        <v/>
      </c>
      <c r="G196" s="25" t="n"/>
      <c r="H196" s="6" t="n"/>
      <c r="I196" s="6" t="n"/>
      <c r="J196" s="6" t="n"/>
      <c r="K196" s="25" t="n"/>
      <c r="L196" s="25" t="n"/>
      <c r="M196" s="6" t="n"/>
      <c r="N196" s="6" t="n"/>
      <c r="O196" s="6" t="n"/>
      <c r="P196" s="6" t="n"/>
      <c r="Q196" s="20" t="n"/>
      <c r="R196" s="20" t="n"/>
      <c r="S196" s="21">
        <f>IF($A196="","",IFERROR($Q196+$R196,0))</f>
        <v/>
      </c>
      <c r="T196" s="6" t="n"/>
      <c r="U196" s="6" t="n"/>
      <c r="V196" s="6" t="n"/>
      <c r="W196" s="6" t="n"/>
    </row>
    <row r="197" ht="20" customHeight="1">
      <c r="A197" s="6" t="n"/>
      <c r="B197" s="6" t="n"/>
      <c r="C197" s="6" t="n"/>
      <c r="D197" s="18">
        <f>IF($C197="","",IFERROR(VLOOKUP($C197,'設備台帳'!$A$5:$T$204,7,FALSE),""))</f>
        <v/>
      </c>
      <c r="E197" s="18">
        <f>IF($C197="","",IFERROR(VLOOKUP($C197,'設備台帳'!$A$5:$T$204,2,FALSE),""))</f>
        <v/>
      </c>
      <c r="F197" s="18">
        <f>IF($C197="","",IFERROR(VLOOKUP($C197,'設備台帳'!$A$5:$T$204,3,FALSE),""))</f>
        <v/>
      </c>
      <c r="G197" s="25" t="n"/>
      <c r="H197" s="6" t="n"/>
      <c r="I197" s="6" t="n"/>
      <c r="J197" s="6" t="n"/>
      <c r="K197" s="25" t="n"/>
      <c r="L197" s="25" t="n"/>
      <c r="M197" s="6" t="n"/>
      <c r="N197" s="6" t="n"/>
      <c r="O197" s="6" t="n"/>
      <c r="P197" s="6" t="n"/>
      <c r="Q197" s="20" t="n"/>
      <c r="R197" s="20" t="n"/>
      <c r="S197" s="21">
        <f>IF($A197="","",IFERROR($Q197+$R197,0))</f>
        <v/>
      </c>
      <c r="T197" s="6" t="n"/>
      <c r="U197" s="6" t="n"/>
      <c r="V197" s="6" t="n"/>
      <c r="W197" s="6" t="n"/>
    </row>
    <row r="198" ht="20" customHeight="1">
      <c r="A198" s="6" t="n"/>
      <c r="B198" s="6" t="n"/>
      <c r="C198" s="6" t="n"/>
      <c r="D198" s="18">
        <f>IF($C198="","",IFERROR(VLOOKUP($C198,'設備台帳'!$A$5:$T$204,7,FALSE),""))</f>
        <v/>
      </c>
      <c r="E198" s="18">
        <f>IF($C198="","",IFERROR(VLOOKUP($C198,'設備台帳'!$A$5:$T$204,2,FALSE),""))</f>
        <v/>
      </c>
      <c r="F198" s="18">
        <f>IF($C198="","",IFERROR(VLOOKUP($C198,'設備台帳'!$A$5:$T$204,3,FALSE),""))</f>
        <v/>
      </c>
      <c r="G198" s="25" t="n"/>
      <c r="H198" s="6" t="n"/>
      <c r="I198" s="6" t="n"/>
      <c r="J198" s="6" t="n"/>
      <c r="K198" s="25" t="n"/>
      <c r="L198" s="25" t="n"/>
      <c r="M198" s="6" t="n"/>
      <c r="N198" s="6" t="n"/>
      <c r="O198" s="6" t="n"/>
      <c r="P198" s="6" t="n"/>
      <c r="Q198" s="20" t="n"/>
      <c r="R198" s="20" t="n"/>
      <c r="S198" s="21">
        <f>IF($A198="","",IFERROR($Q198+$R198,0))</f>
        <v/>
      </c>
      <c r="T198" s="6" t="n"/>
      <c r="U198" s="6" t="n"/>
      <c r="V198" s="6" t="n"/>
      <c r="W198" s="6" t="n"/>
    </row>
    <row r="199" ht="20" customHeight="1">
      <c r="A199" s="6" t="n"/>
      <c r="B199" s="6" t="n"/>
      <c r="C199" s="6" t="n"/>
      <c r="D199" s="18">
        <f>IF($C199="","",IFERROR(VLOOKUP($C199,'設備台帳'!$A$5:$T$204,7,FALSE),""))</f>
        <v/>
      </c>
      <c r="E199" s="18">
        <f>IF($C199="","",IFERROR(VLOOKUP($C199,'設備台帳'!$A$5:$T$204,2,FALSE),""))</f>
        <v/>
      </c>
      <c r="F199" s="18">
        <f>IF($C199="","",IFERROR(VLOOKUP($C199,'設備台帳'!$A$5:$T$204,3,FALSE),""))</f>
        <v/>
      </c>
      <c r="G199" s="25" t="n"/>
      <c r="H199" s="6" t="n"/>
      <c r="I199" s="6" t="n"/>
      <c r="J199" s="6" t="n"/>
      <c r="K199" s="25" t="n"/>
      <c r="L199" s="25" t="n"/>
      <c r="M199" s="6" t="n"/>
      <c r="N199" s="6" t="n"/>
      <c r="O199" s="6" t="n"/>
      <c r="P199" s="6" t="n"/>
      <c r="Q199" s="20" t="n"/>
      <c r="R199" s="20" t="n"/>
      <c r="S199" s="21">
        <f>IF($A199="","",IFERROR($Q199+$R199,0))</f>
        <v/>
      </c>
      <c r="T199" s="6" t="n"/>
      <c r="U199" s="6" t="n"/>
      <c r="V199" s="6" t="n"/>
      <c r="W199" s="6" t="n"/>
    </row>
    <row r="200" ht="20" customHeight="1">
      <c r="A200" s="6" t="n"/>
      <c r="B200" s="6" t="n"/>
      <c r="C200" s="6" t="n"/>
      <c r="D200" s="18">
        <f>IF($C200="","",IFERROR(VLOOKUP($C200,'設備台帳'!$A$5:$T$204,7,FALSE),""))</f>
        <v/>
      </c>
      <c r="E200" s="18">
        <f>IF($C200="","",IFERROR(VLOOKUP($C200,'設備台帳'!$A$5:$T$204,2,FALSE),""))</f>
        <v/>
      </c>
      <c r="F200" s="18">
        <f>IF($C200="","",IFERROR(VLOOKUP($C200,'設備台帳'!$A$5:$T$204,3,FALSE),""))</f>
        <v/>
      </c>
      <c r="G200" s="25" t="n"/>
      <c r="H200" s="6" t="n"/>
      <c r="I200" s="6" t="n"/>
      <c r="J200" s="6" t="n"/>
      <c r="K200" s="25" t="n"/>
      <c r="L200" s="25" t="n"/>
      <c r="M200" s="6" t="n"/>
      <c r="N200" s="6" t="n"/>
      <c r="O200" s="6" t="n"/>
      <c r="P200" s="6" t="n"/>
      <c r="Q200" s="20" t="n"/>
      <c r="R200" s="20" t="n"/>
      <c r="S200" s="21">
        <f>IF($A200="","",IFERROR($Q200+$R200,0))</f>
        <v/>
      </c>
      <c r="T200" s="6" t="n"/>
      <c r="U200" s="6" t="n"/>
      <c r="V200" s="6" t="n"/>
      <c r="W200" s="6" t="n"/>
    </row>
    <row r="201" ht="20" customHeight="1">
      <c r="A201" s="6" t="n"/>
      <c r="B201" s="6" t="n"/>
      <c r="C201" s="6" t="n"/>
      <c r="D201" s="18">
        <f>IF($C201="","",IFERROR(VLOOKUP($C201,'設備台帳'!$A$5:$T$204,7,FALSE),""))</f>
        <v/>
      </c>
      <c r="E201" s="18">
        <f>IF($C201="","",IFERROR(VLOOKUP($C201,'設備台帳'!$A$5:$T$204,2,FALSE),""))</f>
        <v/>
      </c>
      <c r="F201" s="18">
        <f>IF($C201="","",IFERROR(VLOOKUP($C201,'設備台帳'!$A$5:$T$204,3,FALSE),""))</f>
        <v/>
      </c>
      <c r="G201" s="25" t="n"/>
      <c r="H201" s="6" t="n"/>
      <c r="I201" s="6" t="n"/>
      <c r="J201" s="6" t="n"/>
      <c r="K201" s="25" t="n"/>
      <c r="L201" s="25" t="n"/>
      <c r="M201" s="6" t="n"/>
      <c r="N201" s="6" t="n"/>
      <c r="O201" s="6" t="n"/>
      <c r="P201" s="6" t="n"/>
      <c r="Q201" s="20" t="n"/>
      <c r="R201" s="20" t="n"/>
      <c r="S201" s="21">
        <f>IF($A201="","",IFERROR($Q201+$R201,0))</f>
        <v/>
      </c>
      <c r="T201" s="6" t="n"/>
      <c r="U201" s="6" t="n"/>
      <c r="V201" s="6" t="n"/>
      <c r="W201" s="6" t="n"/>
    </row>
    <row r="202" ht="20" customHeight="1">
      <c r="A202" s="6" t="n"/>
      <c r="B202" s="6" t="n"/>
      <c r="C202" s="6" t="n"/>
      <c r="D202" s="18">
        <f>IF($C202="","",IFERROR(VLOOKUP($C202,'設備台帳'!$A$5:$T$204,7,FALSE),""))</f>
        <v/>
      </c>
      <c r="E202" s="18">
        <f>IF($C202="","",IFERROR(VLOOKUP($C202,'設備台帳'!$A$5:$T$204,2,FALSE),""))</f>
        <v/>
      </c>
      <c r="F202" s="18">
        <f>IF($C202="","",IFERROR(VLOOKUP($C202,'設備台帳'!$A$5:$T$204,3,FALSE),""))</f>
        <v/>
      </c>
      <c r="G202" s="25" t="n"/>
      <c r="H202" s="6" t="n"/>
      <c r="I202" s="6" t="n"/>
      <c r="J202" s="6" t="n"/>
      <c r="K202" s="25" t="n"/>
      <c r="L202" s="25" t="n"/>
      <c r="M202" s="6" t="n"/>
      <c r="N202" s="6" t="n"/>
      <c r="O202" s="6" t="n"/>
      <c r="P202" s="6" t="n"/>
      <c r="Q202" s="20" t="n"/>
      <c r="R202" s="20" t="n"/>
      <c r="S202" s="21">
        <f>IF($A202="","",IFERROR($Q202+$R202,0))</f>
        <v/>
      </c>
      <c r="T202" s="6" t="n"/>
      <c r="U202" s="6" t="n"/>
      <c r="V202" s="6" t="n"/>
      <c r="W202" s="6" t="n"/>
    </row>
    <row r="203" ht="20" customHeight="1">
      <c r="A203" s="6" t="n"/>
      <c r="B203" s="6" t="n"/>
      <c r="C203" s="6" t="n"/>
      <c r="D203" s="18">
        <f>IF($C203="","",IFERROR(VLOOKUP($C203,'設備台帳'!$A$5:$T$204,7,FALSE),""))</f>
        <v/>
      </c>
      <c r="E203" s="18">
        <f>IF($C203="","",IFERROR(VLOOKUP($C203,'設備台帳'!$A$5:$T$204,2,FALSE),""))</f>
        <v/>
      </c>
      <c r="F203" s="18">
        <f>IF($C203="","",IFERROR(VLOOKUP($C203,'設備台帳'!$A$5:$T$204,3,FALSE),""))</f>
        <v/>
      </c>
      <c r="G203" s="25" t="n"/>
      <c r="H203" s="6" t="n"/>
      <c r="I203" s="6" t="n"/>
      <c r="J203" s="6" t="n"/>
      <c r="K203" s="25" t="n"/>
      <c r="L203" s="25" t="n"/>
      <c r="M203" s="6" t="n"/>
      <c r="N203" s="6" t="n"/>
      <c r="O203" s="6" t="n"/>
      <c r="P203" s="6" t="n"/>
      <c r="Q203" s="20" t="n"/>
      <c r="R203" s="20" t="n"/>
      <c r="S203" s="21">
        <f>IF($A203="","",IFERROR($Q203+$R203,0))</f>
        <v/>
      </c>
      <c r="T203" s="6" t="n"/>
      <c r="U203" s="6" t="n"/>
      <c r="V203" s="6" t="n"/>
      <c r="W203" s="6" t="n"/>
    </row>
    <row r="204" ht="20" customHeight="1">
      <c r="A204" s="6" t="n"/>
      <c r="B204" s="6" t="n"/>
      <c r="C204" s="6" t="n"/>
      <c r="D204" s="18">
        <f>IF($C204="","",IFERROR(VLOOKUP($C204,'設備台帳'!$A$5:$T$204,7,FALSE),""))</f>
        <v/>
      </c>
      <c r="E204" s="18">
        <f>IF($C204="","",IFERROR(VLOOKUP($C204,'設備台帳'!$A$5:$T$204,2,FALSE),""))</f>
        <v/>
      </c>
      <c r="F204" s="18">
        <f>IF($C204="","",IFERROR(VLOOKUP($C204,'設備台帳'!$A$5:$T$204,3,FALSE),""))</f>
        <v/>
      </c>
      <c r="G204" s="25" t="n"/>
      <c r="H204" s="6" t="n"/>
      <c r="I204" s="6" t="n"/>
      <c r="J204" s="6" t="n"/>
      <c r="K204" s="25" t="n"/>
      <c r="L204" s="25" t="n"/>
      <c r="M204" s="6" t="n"/>
      <c r="N204" s="6" t="n"/>
      <c r="O204" s="6" t="n"/>
      <c r="P204" s="6" t="n"/>
      <c r="Q204" s="20" t="n"/>
      <c r="R204" s="20" t="n"/>
      <c r="S204" s="21">
        <f>IF($A204="","",IFERROR($Q204+$R204,0))</f>
        <v/>
      </c>
      <c r="T204" s="6" t="n"/>
      <c r="U204" s="6" t="n"/>
      <c r="V204" s="6" t="n"/>
      <c r="W204" s="6" t="n"/>
    </row>
    <row r="205" ht="20" customHeight="1">
      <c r="A205" s="6" t="n"/>
      <c r="B205" s="6" t="n"/>
      <c r="C205" s="6" t="n"/>
      <c r="D205" s="18">
        <f>IF($C205="","",IFERROR(VLOOKUP($C205,'設備台帳'!$A$5:$T$204,7,FALSE),""))</f>
        <v/>
      </c>
      <c r="E205" s="18">
        <f>IF($C205="","",IFERROR(VLOOKUP($C205,'設備台帳'!$A$5:$T$204,2,FALSE),""))</f>
        <v/>
      </c>
      <c r="F205" s="18">
        <f>IF($C205="","",IFERROR(VLOOKUP($C205,'設備台帳'!$A$5:$T$204,3,FALSE),""))</f>
        <v/>
      </c>
      <c r="G205" s="25" t="n"/>
      <c r="H205" s="6" t="n"/>
      <c r="I205" s="6" t="n"/>
      <c r="J205" s="6" t="n"/>
      <c r="K205" s="25" t="n"/>
      <c r="L205" s="25" t="n"/>
      <c r="M205" s="6" t="n"/>
      <c r="N205" s="6" t="n"/>
      <c r="O205" s="6" t="n"/>
      <c r="P205" s="6" t="n"/>
      <c r="Q205" s="20" t="n"/>
      <c r="R205" s="20" t="n"/>
      <c r="S205" s="21">
        <f>IF($A205="","",IFERROR($Q205+$R205,0))</f>
        <v/>
      </c>
      <c r="T205" s="6" t="n"/>
      <c r="U205" s="6" t="n"/>
      <c r="V205" s="6" t="n"/>
      <c r="W205" s="6" t="n"/>
    </row>
    <row r="206" ht="20" customHeight="1">
      <c r="A206" s="6" t="n"/>
      <c r="B206" s="6" t="n"/>
      <c r="C206" s="6" t="n"/>
      <c r="D206" s="18">
        <f>IF($C206="","",IFERROR(VLOOKUP($C206,'設備台帳'!$A$5:$T$204,7,FALSE),""))</f>
        <v/>
      </c>
      <c r="E206" s="18">
        <f>IF($C206="","",IFERROR(VLOOKUP($C206,'設備台帳'!$A$5:$T$204,2,FALSE),""))</f>
        <v/>
      </c>
      <c r="F206" s="18">
        <f>IF($C206="","",IFERROR(VLOOKUP($C206,'設備台帳'!$A$5:$T$204,3,FALSE),""))</f>
        <v/>
      </c>
      <c r="G206" s="25" t="n"/>
      <c r="H206" s="6" t="n"/>
      <c r="I206" s="6" t="n"/>
      <c r="J206" s="6" t="n"/>
      <c r="K206" s="25" t="n"/>
      <c r="L206" s="25" t="n"/>
      <c r="M206" s="6" t="n"/>
      <c r="N206" s="6" t="n"/>
      <c r="O206" s="6" t="n"/>
      <c r="P206" s="6" t="n"/>
      <c r="Q206" s="20" t="n"/>
      <c r="R206" s="20" t="n"/>
      <c r="S206" s="21">
        <f>IF($A206="","",IFERROR($Q206+$R206,0))</f>
        <v/>
      </c>
      <c r="T206" s="6" t="n"/>
      <c r="U206" s="6" t="n"/>
      <c r="V206" s="6" t="n"/>
      <c r="W206" s="6" t="n"/>
    </row>
    <row r="207" ht="20" customHeight="1">
      <c r="A207" s="6" t="n"/>
      <c r="B207" s="6" t="n"/>
      <c r="C207" s="6" t="n"/>
      <c r="D207" s="18">
        <f>IF($C207="","",IFERROR(VLOOKUP($C207,'設備台帳'!$A$5:$T$204,7,FALSE),""))</f>
        <v/>
      </c>
      <c r="E207" s="18">
        <f>IF($C207="","",IFERROR(VLOOKUP($C207,'設備台帳'!$A$5:$T$204,2,FALSE),""))</f>
        <v/>
      </c>
      <c r="F207" s="18">
        <f>IF($C207="","",IFERROR(VLOOKUP($C207,'設備台帳'!$A$5:$T$204,3,FALSE),""))</f>
        <v/>
      </c>
      <c r="G207" s="25" t="n"/>
      <c r="H207" s="6" t="n"/>
      <c r="I207" s="6" t="n"/>
      <c r="J207" s="6" t="n"/>
      <c r="K207" s="25" t="n"/>
      <c r="L207" s="25" t="n"/>
      <c r="M207" s="6" t="n"/>
      <c r="N207" s="6" t="n"/>
      <c r="O207" s="6" t="n"/>
      <c r="P207" s="6" t="n"/>
      <c r="Q207" s="20" t="n"/>
      <c r="R207" s="20" t="n"/>
      <c r="S207" s="21">
        <f>IF($A207="","",IFERROR($Q207+$R207,0))</f>
        <v/>
      </c>
      <c r="T207" s="6" t="n"/>
      <c r="U207" s="6" t="n"/>
      <c r="V207" s="6" t="n"/>
      <c r="W207" s="6" t="n"/>
    </row>
    <row r="208" ht="20" customHeight="1">
      <c r="A208" s="6" t="n"/>
      <c r="B208" s="6" t="n"/>
      <c r="C208" s="6" t="n"/>
      <c r="D208" s="18">
        <f>IF($C208="","",IFERROR(VLOOKUP($C208,'設備台帳'!$A$5:$T$204,7,FALSE),""))</f>
        <v/>
      </c>
      <c r="E208" s="18">
        <f>IF($C208="","",IFERROR(VLOOKUP($C208,'設備台帳'!$A$5:$T$204,2,FALSE),""))</f>
        <v/>
      </c>
      <c r="F208" s="18">
        <f>IF($C208="","",IFERROR(VLOOKUP($C208,'設備台帳'!$A$5:$T$204,3,FALSE),""))</f>
        <v/>
      </c>
      <c r="G208" s="25" t="n"/>
      <c r="H208" s="6" t="n"/>
      <c r="I208" s="6" t="n"/>
      <c r="J208" s="6" t="n"/>
      <c r="K208" s="25" t="n"/>
      <c r="L208" s="25" t="n"/>
      <c r="M208" s="6" t="n"/>
      <c r="N208" s="6" t="n"/>
      <c r="O208" s="6" t="n"/>
      <c r="P208" s="6" t="n"/>
      <c r="Q208" s="20" t="n"/>
      <c r="R208" s="20" t="n"/>
      <c r="S208" s="21">
        <f>IF($A208="","",IFERROR($Q208+$R208,0))</f>
        <v/>
      </c>
      <c r="T208" s="6" t="n"/>
      <c r="U208" s="6" t="n"/>
      <c r="V208" s="6" t="n"/>
      <c r="W208" s="6" t="n"/>
    </row>
    <row r="209" ht="20" customHeight="1">
      <c r="A209" s="6" t="n"/>
      <c r="B209" s="6" t="n"/>
      <c r="C209" s="6" t="n"/>
      <c r="D209" s="18">
        <f>IF($C209="","",IFERROR(VLOOKUP($C209,'設備台帳'!$A$5:$T$204,7,FALSE),""))</f>
        <v/>
      </c>
      <c r="E209" s="18">
        <f>IF($C209="","",IFERROR(VLOOKUP($C209,'設備台帳'!$A$5:$T$204,2,FALSE),""))</f>
        <v/>
      </c>
      <c r="F209" s="18">
        <f>IF($C209="","",IFERROR(VLOOKUP($C209,'設備台帳'!$A$5:$T$204,3,FALSE),""))</f>
        <v/>
      </c>
      <c r="G209" s="25" t="n"/>
      <c r="H209" s="6" t="n"/>
      <c r="I209" s="6" t="n"/>
      <c r="J209" s="6" t="n"/>
      <c r="K209" s="25" t="n"/>
      <c r="L209" s="25" t="n"/>
      <c r="M209" s="6" t="n"/>
      <c r="N209" s="6" t="n"/>
      <c r="O209" s="6" t="n"/>
      <c r="P209" s="6" t="n"/>
      <c r="Q209" s="20" t="n"/>
      <c r="R209" s="20" t="n"/>
      <c r="S209" s="21">
        <f>IF($A209="","",IFERROR($Q209+$R209,0))</f>
        <v/>
      </c>
      <c r="T209" s="6" t="n"/>
      <c r="U209" s="6" t="n"/>
      <c r="V209" s="6" t="n"/>
      <c r="W209" s="6" t="n"/>
    </row>
    <row r="210" ht="20" customHeight="1">
      <c r="A210" s="6" t="n"/>
      <c r="B210" s="6" t="n"/>
      <c r="C210" s="6" t="n"/>
      <c r="D210" s="18">
        <f>IF($C210="","",IFERROR(VLOOKUP($C210,'設備台帳'!$A$5:$T$204,7,FALSE),""))</f>
        <v/>
      </c>
      <c r="E210" s="18">
        <f>IF($C210="","",IFERROR(VLOOKUP($C210,'設備台帳'!$A$5:$T$204,2,FALSE),""))</f>
        <v/>
      </c>
      <c r="F210" s="18">
        <f>IF($C210="","",IFERROR(VLOOKUP($C210,'設備台帳'!$A$5:$T$204,3,FALSE),""))</f>
        <v/>
      </c>
      <c r="G210" s="25" t="n"/>
      <c r="H210" s="6" t="n"/>
      <c r="I210" s="6" t="n"/>
      <c r="J210" s="6" t="n"/>
      <c r="K210" s="25" t="n"/>
      <c r="L210" s="25" t="n"/>
      <c r="M210" s="6" t="n"/>
      <c r="N210" s="6" t="n"/>
      <c r="O210" s="6" t="n"/>
      <c r="P210" s="6" t="n"/>
      <c r="Q210" s="20" t="n"/>
      <c r="R210" s="20" t="n"/>
      <c r="S210" s="21">
        <f>IF($A210="","",IFERROR($Q210+$R210,0))</f>
        <v/>
      </c>
      <c r="T210" s="6" t="n"/>
      <c r="U210" s="6" t="n"/>
      <c r="V210" s="6" t="n"/>
      <c r="W210" s="6" t="n"/>
    </row>
    <row r="211" ht="20" customHeight="1">
      <c r="A211" s="6" t="n"/>
      <c r="B211" s="6" t="n"/>
      <c r="C211" s="6" t="n"/>
      <c r="D211" s="18">
        <f>IF($C211="","",IFERROR(VLOOKUP($C211,'設備台帳'!$A$5:$T$204,7,FALSE),""))</f>
        <v/>
      </c>
      <c r="E211" s="18">
        <f>IF($C211="","",IFERROR(VLOOKUP($C211,'設備台帳'!$A$5:$T$204,2,FALSE),""))</f>
        <v/>
      </c>
      <c r="F211" s="18">
        <f>IF($C211="","",IFERROR(VLOOKUP($C211,'設備台帳'!$A$5:$T$204,3,FALSE),""))</f>
        <v/>
      </c>
      <c r="G211" s="25" t="n"/>
      <c r="H211" s="6" t="n"/>
      <c r="I211" s="6" t="n"/>
      <c r="J211" s="6" t="n"/>
      <c r="K211" s="25" t="n"/>
      <c r="L211" s="25" t="n"/>
      <c r="M211" s="6" t="n"/>
      <c r="N211" s="6" t="n"/>
      <c r="O211" s="6" t="n"/>
      <c r="P211" s="6" t="n"/>
      <c r="Q211" s="20" t="n"/>
      <c r="R211" s="20" t="n"/>
      <c r="S211" s="21">
        <f>IF($A211="","",IFERROR($Q211+$R211,0))</f>
        <v/>
      </c>
      <c r="T211" s="6" t="n"/>
      <c r="U211" s="6" t="n"/>
      <c r="V211" s="6" t="n"/>
      <c r="W211" s="6" t="n"/>
    </row>
    <row r="212" ht="20" customHeight="1">
      <c r="A212" s="6" t="n"/>
      <c r="B212" s="6" t="n"/>
      <c r="C212" s="6" t="n"/>
      <c r="D212" s="18">
        <f>IF($C212="","",IFERROR(VLOOKUP($C212,'設備台帳'!$A$5:$T$204,7,FALSE),""))</f>
        <v/>
      </c>
      <c r="E212" s="18">
        <f>IF($C212="","",IFERROR(VLOOKUP($C212,'設備台帳'!$A$5:$T$204,2,FALSE),""))</f>
        <v/>
      </c>
      <c r="F212" s="18">
        <f>IF($C212="","",IFERROR(VLOOKUP($C212,'設備台帳'!$A$5:$T$204,3,FALSE),""))</f>
        <v/>
      </c>
      <c r="G212" s="25" t="n"/>
      <c r="H212" s="6" t="n"/>
      <c r="I212" s="6" t="n"/>
      <c r="J212" s="6" t="n"/>
      <c r="K212" s="25" t="n"/>
      <c r="L212" s="25" t="n"/>
      <c r="M212" s="6" t="n"/>
      <c r="N212" s="6" t="n"/>
      <c r="O212" s="6" t="n"/>
      <c r="P212" s="6" t="n"/>
      <c r="Q212" s="20" t="n"/>
      <c r="R212" s="20" t="n"/>
      <c r="S212" s="21">
        <f>IF($A212="","",IFERROR($Q212+$R212,0))</f>
        <v/>
      </c>
      <c r="T212" s="6" t="n"/>
      <c r="U212" s="6" t="n"/>
      <c r="V212" s="6" t="n"/>
      <c r="W212" s="6" t="n"/>
    </row>
    <row r="213" ht="20" customHeight="1">
      <c r="A213" s="6" t="n"/>
      <c r="B213" s="6" t="n"/>
      <c r="C213" s="6" t="n"/>
      <c r="D213" s="18">
        <f>IF($C213="","",IFERROR(VLOOKUP($C213,'設備台帳'!$A$5:$T$204,7,FALSE),""))</f>
        <v/>
      </c>
      <c r="E213" s="18">
        <f>IF($C213="","",IFERROR(VLOOKUP($C213,'設備台帳'!$A$5:$T$204,2,FALSE),""))</f>
        <v/>
      </c>
      <c r="F213" s="18">
        <f>IF($C213="","",IFERROR(VLOOKUP($C213,'設備台帳'!$A$5:$T$204,3,FALSE),""))</f>
        <v/>
      </c>
      <c r="G213" s="25" t="n"/>
      <c r="H213" s="6" t="n"/>
      <c r="I213" s="6" t="n"/>
      <c r="J213" s="6" t="n"/>
      <c r="K213" s="25" t="n"/>
      <c r="L213" s="25" t="n"/>
      <c r="M213" s="6" t="n"/>
      <c r="N213" s="6" t="n"/>
      <c r="O213" s="6" t="n"/>
      <c r="P213" s="6" t="n"/>
      <c r="Q213" s="20" t="n"/>
      <c r="R213" s="20" t="n"/>
      <c r="S213" s="21">
        <f>IF($A213="","",IFERROR($Q213+$R213,0))</f>
        <v/>
      </c>
      <c r="T213" s="6" t="n"/>
      <c r="U213" s="6" t="n"/>
      <c r="V213" s="6" t="n"/>
      <c r="W213" s="6" t="n"/>
    </row>
    <row r="214" ht="20" customHeight="1">
      <c r="A214" s="6" t="n"/>
      <c r="B214" s="6" t="n"/>
      <c r="C214" s="6" t="n"/>
      <c r="D214" s="18">
        <f>IF($C214="","",IFERROR(VLOOKUP($C214,'設備台帳'!$A$5:$T$204,7,FALSE),""))</f>
        <v/>
      </c>
      <c r="E214" s="18">
        <f>IF($C214="","",IFERROR(VLOOKUP($C214,'設備台帳'!$A$5:$T$204,2,FALSE),""))</f>
        <v/>
      </c>
      <c r="F214" s="18">
        <f>IF($C214="","",IFERROR(VLOOKUP($C214,'設備台帳'!$A$5:$T$204,3,FALSE),""))</f>
        <v/>
      </c>
      <c r="G214" s="25" t="n"/>
      <c r="H214" s="6" t="n"/>
      <c r="I214" s="6" t="n"/>
      <c r="J214" s="6" t="n"/>
      <c r="K214" s="25" t="n"/>
      <c r="L214" s="25" t="n"/>
      <c r="M214" s="6" t="n"/>
      <c r="N214" s="6" t="n"/>
      <c r="O214" s="6" t="n"/>
      <c r="P214" s="6" t="n"/>
      <c r="Q214" s="20" t="n"/>
      <c r="R214" s="20" t="n"/>
      <c r="S214" s="21">
        <f>IF($A214="","",IFERROR($Q214+$R214,0))</f>
        <v/>
      </c>
      <c r="T214" s="6" t="n"/>
      <c r="U214" s="6" t="n"/>
      <c r="V214" s="6" t="n"/>
      <c r="W214" s="6" t="n"/>
    </row>
    <row r="215" ht="20" customHeight="1">
      <c r="A215" s="6" t="n"/>
      <c r="B215" s="6" t="n"/>
      <c r="C215" s="6" t="n"/>
      <c r="D215" s="18">
        <f>IF($C215="","",IFERROR(VLOOKUP($C215,'設備台帳'!$A$5:$T$204,7,FALSE),""))</f>
        <v/>
      </c>
      <c r="E215" s="18">
        <f>IF($C215="","",IFERROR(VLOOKUP($C215,'設備台帳'!$A$5:$T$204,2,FALSE),""))</f>
        <v/>
      </c>
      <c r="F215" s="18">
        <f>IF($C215="","",IFERROR(VLOOKUP($C215,'設備台帳'!$A$5:$T$204,3,FALSE),""))</f>
        <v/>
      </c>
      <c r="G215" s="25" t="n"/>
      <c r="H215" s="6" t="n"/>
      <c r="I215" s="6" t="n"/>
      <c r="J215" s="6" t="n"/>
      <c r="K215" s="25" t="n"/>
      <c r="L215" s="25" t="n"/>
      <c r="M215" s="6" t="n"/>
      <c r="N215" s="6" t="n"/>
      <c r="O215" s="6" t="n"/>
      <c r="P215" s="6" t="n"/>
      <c r="Q215" s="20" t="n"/>
      <c r="R215" s="20" t="n"/>
      <c r="S215" s="21">
        <f>IF($A215="","",IFERROR($Q215+$R215,0))</f>
        <v/>
      </c>
      <c r="T215" s="6" t="n"/>
      <c r="U215" s="6" t="n"/>
      <c r="V215" s="6" t="n"/>
      <c r="W215" s="6" t="n"/>
    </row>
    <row r="216" ht="20" customHeight="1">
      <c r="A216" s="6" t="n"/>
      <c r="B216" s="6" t="n"/>
      <c r="C216" s="6" t="n"/>
      <c r="D216" s="18">
        <f>IF($C216="","",IFERROR(VLOOKUP($C216,'設備台帳'!$A$5:$T$204,7,FALSE),""))</f>
        <v/>
      </c>
      <c r="E216" s="18">
        <f>IF($C216="","",IFERROR(VLOOKUP($C216,'設備台帳'!$A$5:$T$204,2,FALSE),""))</f>
        <v/>
      </c>
      <c r="F216" s="18">
        <f>IF($C216="","",IFERROR(VLOOKUP($C216,'設備台帳'!$A$5:$T$204,3,FALSE),""))</f>
        <v/>
      </c>
      <c r="G216" s="25" t="n"/>
      <c r="H216" s="6" t="n"/>
      <c r="I216" s="6" t="n"/>
      <c r="J216" s="6" t="n"/>
      <c r="K216" s="25" t="n"/>
      <c r="L216" s="25" t="n"/>
      <c r="M216" s="6" t="n"/>
      <c r="N216" s="6" t="n"/>
      <c r="O216" s="6" t="n"/>
      <c r="P216" s="6" t="n"/>
      <c r="Q216" s="20" t="n"/>
      <c r="R216" s="20" t="n"/>
      <c r="S216" s="21">
        <f>IF($A216="","",IFERROR($Q216+$R216,0))</f>
        <v/>
      </c>
      <c r="T216" s="6" t="n"/>
      <c r="U216" s="6" t="n"/>
      <c r="V216" s="6" t="n"/>
      <c r="W216" s="6" t="n"/>
    </row>
    <row r="217" ht="20" customHeight="1">
      <c r="A217" s="6" t="n"/>
      <c r="B217" s="6" t="n"/>
      <c r="C217" s="6" t="n"/>
      <c r="D217" s="18">
        <f>IF($C217="","",IFERROR(VLOOKUP($C217,'設備台帳'!$A$5:$T$204,7,FALSE),""))</f>
        <v/>
      </c>
      <c r="E217" s="18">
        <f>IF($C217="","",IFERROR(VLOOKUP($C217,'設備台帳'!$A$5:$T$204,2,FALSE),""))</f>
        <v/>
      </c>
      <c r="F217" s="18">
        <f>IF($C217="","",IFERROR(VLOOKUP($C217,'設備台帳'!$A$5:$T$204,3,FALSE),""))</f>
        <v/>
      </c>
      <c r="G217" s="25" t="n"/>
      <c r="H217" s="6" t="n"/>
      <c r="I217" s="6" t="n"/>
      <c r="J217" s="6" t="n"/>
      <c r="K217" s="25" t="n"/>
      <c r="L217" s="25" t="n"/>
      <c r="M217" s="6" t="n"/>
      <c r="N217" s="6" t="n"/>
      <c r="O217" s="6" t="n"/>
      <c r="P217" s="6" t="n"/>
      <c r="Q217" s="20" t="n"/>
      <c r="R217" s="20" t="n"/>
      <c r="S217" s="21">
        <f>IF($A217="","",IFERROR($Q217+$R217,0))</f>
        <v/>
      </c>
      <c r="T217" s="6" t="n"/>
      <c r="U217" s="6" t="n"/>
      <c r="V217" s="6" t="n"/>
      <c r="W217" s="6" t="n"/>
    </row>
    <row r="218" ht="20" customHeight="1">
      <c r="A218" s="6" t="n"/>
      <c r="B218" s="6" t="n"/>
      <c r="C218" s="6" t="n"/>
      <c r="D218" s="18">
        <f>IF($C218="","",IFERROR(VLOOKUP($C218,'設備台帳'!$A$5:$T$204,7,FALSE),""))</f>
        <v/>
      </c>
      <c r="E218" s="18">
        <f>IF($C218="","",IFERROR(VLOOKUP($C218,'設備台帳'!$A$5:$T$204,2,FALSE),""))</f>
        <v/>
      </c>
      <c r="F218" s="18">
        <f>IF($C218="","",IFERROR(VLOOKUP($C218,'設備台帳'!$A$5:$T$204,3,FALSE),""))</f>
        <v/>
      </c>
      <c r="G218" s="25" t="n"/>
      <c r="H218" s="6" t="n"/>
      <c r="I218" s="6" t="n"/>
      <c r="J218" s="6" t="n"/>
      <c r="K218" s="25" t="n"/>
      <c r="L218" s="25" t="n"/>
      <c r="M218" s="6" t="n"/>
      <c r="N218" s="6" t="n"/>
      <c r="O218" s="6" t="n"/>
      <c r="P218" s="6" t="n"/>
      <c r="Q218" s="20" t="n"/>
      <c r="R218" s="20" t="n"/>
      <c r="S218" s="21">
        <f>IF($A218="","",IFERROR($Q218+$R218,0))</f>
        <v/>
      </c>
      <c r="T218" s="6" t="n"/>
      <c r="U218" s="6" t="n"/>
      <c r="V218" s="6" t="n"/>
      <c r="W218" s="6" t="n"/>
    </row>
    <row r="219" ht="20" customHeight="1">
      <c r="A219" s="6" t="n"/>
      <c r="B219" s="6" t="n"/>
      <c r="C219" s="6" t="n"/>
      <c r="D219" s="18">
        <f>IF($C219="","",IFERROR(VLOOKUP($C219,'設備台帳'!$A$5:$T$204,7,FALSE),""))</f>
        <v/>
      </c>
      <c r="E219" s="18">
        <f>IF($C219="","",IFERROR(VLOOKUP($C219,'設備台帳'!$A$5:$T$204,2,FALSE),""))</f>
        <v/>
      </c>
      <c r="F219" s="18">
        <f>IF($C219="","",IFERROR(VLOOKUP($C219,'設備台帳'!$A$5:$T$204,3,FALSE),""))</f>
        <v/>
      </c>
      <c r="G219" s="25" t="n"/>
      <c r="H219" s="6" t="n"/>
      <c r="I219" s="6" t="n"/>
      <c r="J219" s="6" t="n"/>
      <c r="K219" s="25" t="n"/>
      <c r="L219" s="25" t="n"/>
      <c r="M219" s="6" t="n"/>
      <c r="N219" s="6" t="n"/>
      <c r="O219" s="6" t="n"/>
      <c r="P219" s="6" t="n"/>
      <c r="Q219" s="20" t="n"/>
      <c r="R219" s="20" t="n"/>
      <c r="S219" s="21">
        <f>IF($A219="","",IFERROR($Q219+$R219,0))</f>
        <v/>
      </c>
      <c r="T219" s="6" t="n"/>
      <c r="U219" s="6" t="n"/>
      <c r="V219" s="6" t="n"/>
      <c r="W219" s="6" t="n"/>
    </row>
    <row r="220" ht="20" customHeight="1">
      <c r="A220" s="6" t="n"/>
      <c r="B220" s="6" t="n"/>
      <c r="C220" s="6" t="n"/>
      <c r="D220" s="18">
        <f>IF($C220="","",IFERROR(VLOOKUP($C220,'設備台帳'!$A$5:$T$204,7,FALSE),""))</f>
        <v/>
      </c>
      <c r="E220" s="18">
        <f>IF($C220="","",IFERROR(VLOOKUP($C220,'設備台帳'!$A$5:$T$204,2,FALSE),""))</f>
        <v/>
      </c>
      <c r="F220" s="18">
        <f>IF($C220="","",IFERROR(VLOOKUP($C220,'設備台帳'!$A$5:$T$204,3,FALSE),""))</f>
        <v/>
      </c>
      <c r="G220" s="25" t="n"/>
      <c r="H220" s="6" t="n"/>
      <c r="I220" s="6" t="n"/>
      <c r="J220" s="6" t="n"/>
      <c r="K220" s="25" t="n"/>
      <c r="L220" s="25" t="n"/>
      <c r="M220" s="6" t="n"/>
      <c r="N220" s="6" t="n"/>
      <c r="O220" s="6" t="n"/>
      <c r="P220" s="6" t="n"/>
      <c r="Q220" s="20" t="n"/>
      <c r="R220" s="20" t="n"/>
      <c r="S220" s="21">
        <f>IF($A220="","",IFERROR($Q220+$R220,0))</f>
        <v/>
      </c>
      <c r="T220" s="6" t="n"/>
      <c r="U220" s="6" t="n"/>
      <c r="V220" s="6" t="n"/>
      <c r="W220" s="6" t="n"/>
    </row>
    <row r="221" ht="20" customHeight="1">
      <c r="A221" s="6" t="n"/>
      <c r="B221" s="6" t="n"/>
      <c r="C221" s="6" t="n"/>
      <c r="D221" s="18">
        <f>IF($C221="","",IFERROR(VLOOKUP($C221,'設備台帳'!$A$5:$T$204,7,FALSE),""))</f>
        <v/>
      </c>
      <c r="E221" s="18">
        <f>IF($C221="","",IFERROR(VLOOKUP($C221,'設備台帳'!$A$5:$T$204,2,FALSE),""))</f>
        <v/>
      </c>
      <c r="F221" s="18">
        <f>IF($C221="","",IFERROR(VLOOKUP($C221,'設備台帳'!$A$5:$T$204,3,FALSE),""))</f>
        <v/>
      </c>
      <c r="G221" s="25" t="n"/>
      <c r="H221" s="6" t="n"/>
      <c r="I221" s="6" t="n"/>
      <c r="J221" s="6" t="n"/>
      <c r="K221" s="25" t="n"/>
      <c r="L221" s="25" t="n"/>
      <c r="M221" s="6" t="n"/>
      <c r="N221" s="6" t="n"/>
      <c r="O221" s="6" t="n"/>
      <c r="P221" s="6" t="n"/>
      <c r="Q221" s="20" t="n"/>
      <c r="R221" s="20" t="n"/>
      <c r="S221" s="21">
        <f>IF($A221="","",IFERROR($Q221+$R221,0))</f>
        <v/>
      </c>
      <c r="T221" s="6" t="n"/>
      <c r="U221" s="6" t="n"/>
      <c r="V221" s="6" t="n"/>
      <c r="W221" s="6" t="n"/>
    </row>
    <row r="222" ht="20" customHeight="1">
      <c r="A222" s="6" t="n"/>
      <c r="B222" s="6" t="n"/>
      <c r="C222" s="6" t="n"/>
      <c r="D222" s="18">
        <f>IF($C222="","",IFERROR(VLOOKUP($C222,'設備台帳'!$A$5:$T$204,7,FALSE),""))</f>
        <v/>
      </c>
      <c r="E222" s="18">
        <f>IF($C222="","",IFERROR(VLOOKUP($C222,'設備台帳'!$A$5:$T$204,2,FALSE),""))</f>
        <v/>
      </c>
      <c r="F222" s="18">
        <f>IF($C222="","",IFERROR(VLOOKUP($C222,'設備台帳'!$A$5:$T$204,3,FALSE),""))</f>
        <v/>
      </c>
      <c r="G222" s="25" t="n"/>
      <c r="H222" s="6" t="n"/>
      <c r="I222" s="6" t="n"/>
      <c r="J222" s="6" t="n"/>
      <c r="K222" s="25" t="n"/>
      <c r="L222" s="25" t="n"/>
      <c r="M222" s="6" t="n"/>
      <c r="N222" s="6" t="n"/>
      <c r="O222" s="6" t="n"/>
      <c r="P222" s="6" t="n"/>
      <c r="Q222" s="20" t="n"/>
      <c r="R222" s="20" t="n"/>
      <c r="S222" s="21">
        <f>IF($A222="","",IFERROR($Q222+$R222,0))</f>
        <v/>
      </c>
      <c r="T222" s="6" t="n"/>
      <c r="U222" s="6" t="n"/>
      <c r="V222" s="6" t="n"/>
      <c r="W222" s="6" t="n"/>
    </row>
    <row r="223" ht="20" customHeight="1">
      <c r="A223" s="6" t="n"/>
      <c r="B223" s="6" t="n"/>
      <c r="C223" s="6" t="n"/>
      <c r="D223" s="18">
        <f>IF($C223="","",IFERROR(VLOOKUP($C223,'設備台帳'!$A$5:$T$204,7,FALSE),""))</f>
        <v/>
      </c>
      <c r="E223" s="18">
        <f>IF($C223="","",IFERROR(VLOOKUP($C223,'設備台帳'!$A$5:$T$204,2,FALSE),""))</f>
        <v/>
      </c>
      <c r="F223" s="18">
        <f>IF($C223="","",IFERROR(VLOOKUP($C223,'設備台帳'!$A$5:$T$204,3,FALSE),""))</f>
        <v/>
      </c>
      <c r="G223" s="25" t="n"/>
      <c r="H223" s="6" t="n"/>
      <c r="I223" s="6" t="n"/>
      <c r="J223" s="6" t="n"/>
      <c r="K223" s="25" t="n"/>
      <c r="L223" s="25" t="n"/>
      <c r="M223" s="6" t="n"/>
      <c r="N223" s="6" t="n"/>
      <c r="O223" s="6" t="n"/>
      <c r="P223" s="6" t="n"/>
      <c r="Q223" s="20" t="n"/>
      <c r="R223" s="20" t="n"/>
      <c r="S223" s="21">
        <f>IF($A223="","",IFERROR($Q223+$R223,0))</f>
        <v/>
      </c>
      <c r="T223" s="6" t="n"/>
      <c r="U223" s="6" t="n"/>
      <c r="V223" s="6" t="n"/>
      <c r="W223" s="6" t="n"/>
    </row>
    <row r="224" ht="20" customHeight="1">
      <c r="A224" s="6" t="n"/>
      <c r="B224" s="6" t="n"/>
      <c r="C224" s="6" t="n"/>
      <c r="D224" s="18">
        <f>IF($C224="","",IFERROR(VLOOKUP($C224,'設備台帳'!$A$5:$T$204,7,FALSE),""))</f>
        <v/>
      </c>
      <c r="E224" s="18">
        <f>IF($C224="","",IFERROR(VLOOKUP($C224,'設備台帳'!$A$5:$T$204,2,FALSE),""))</f>
        <v/>
      </c>
      <c r="F224" s="18">
        <f>IF($C224="","",IFERROR(VLOOKUP($C224,'設備台帳'!$A$5:$T$204,3,FALSE),""))</f>
        <v/>
      </c>
      <c r="G224" s="25" t="n"/>
      <c r="H224" s="6" t="n"/>
      <c r="I224" s="6" t="n"/>
      <c r="J224" s="6" t="n"/>
      <c r="K224" s="25" t="n"/>
      <c r="L224" s="25" t="n"/>
      <c r="M224" s="6" t="n"/>
      <c r="N224" s="6" t="n"/>
      <c r="O224" s="6" t="n"/>
      <c r="P224" s="6" t="n"/>
      <c r="Q224" s="20" t="n"/>
      <c r="R224" s="20" t="n"/>
      <c r="S224" s="21">
        <f>IF($A224="","",IFERROR($Q224+$R224,0))</f>
        <v/>
      </c>
      <c r="T224" s="6" t="n"/>
      <c r="U224" s="6" t="n"/>
      <c r="V224" s="6" t="n"/>
      <c r="W224" s="6" t="n"/>
    </row>
    <row r="225" ht="20" customHeight="1">
      <c r="A225" s="6" t="n"/>
      <c r="B225" s="6" t="n"/>
      <c r="C225" s="6" t="n"/>
      <c r="D225" s="18">
        <f>IF($C225="","",IFERROR(VLOOKUP($C225,'設備台帳'!$A$5:$T$204,7,FALSE),""))</f>
        <v/>
      </c>
      <c r="E225" s="18">
        <f>IF($C225="","",IFERROR(VLOOKUP($C225,'設備台帳'!$A$5:$T$204,2,FALSE),""))</f>
        <v/>
      </c>
      <c r="F225" s="18">
        <f>IF($C225="","",IFERROR(VLOOKUP($C225,'設備台帳'!$A$5:$T$204,3,FALSE),""))</f>
        <v/>
      </c>
      <c r="G225" s="25" t="n"/>
      <c r="H225" s="6" t="n"/>
      <c r="I225" s="6" t="n"/>
      <c r="J225" s="6" t="n"/>
      <c r="K225" s="25" t="n"/>
      <c r="L225" s="25" t="n"/>
      <c r="M225" s="6" t="n"/>
      <c r="N225" s="6" t="n"/>
      <c r="O225" s="6" t="n"/>
      <c r="P225" s="6" t="n"/>
      <c r="Q225" s="20" t="n"/>
      <c r="R225" s="20" t="n"/>
      <c r="S225" s="21">
        <f>IF($A225="","",IFERROR($Q225+$R225,0))</f>
        <v/>
      </c>
      <c r="T225" s="6" t="n"/>
      <c r="U225" s="6" t="n"/>
      <c r="V225" s="6" t="n"/>
      <c r="W225" s="6" t="n"/>
    </row>
    <row r="226" ht="20" customHeight="1">
      <c r="A226" s="6" t="n"/>
      <c r="B226" s="6" t="n"/>
      <c r="C226" s="6" t="n"/>
      <c r="D226" s="18">
        <f>IF($C226="","",IFERROR(VLOOKUP($C226,'設備台帳'!$A$5:$T$204,7,FALSE),""))</f>
        <v/>
      </c>
      <c r="E226" s="18">
        <f>IF($C226="","",IFERROR(VLOOKUP($C226,'設備台帳'!$A$5:$T$204,2,FALSE),""))</f>
        <v/>
      </c>
      <c r="F226" s="18">
        <f>IF($C226="","",IFERROR(VLOOKUP($C226,'設備台帳'!$A$5:$T$204,3,FALSE),""))</f>
        <v/>
      </c>
      <c r="G226" s="25" t="n"/>
      <c r="H226" s="6" t="n"/>
      <c r="I226" s="6" t="n"/>
      <c r="J226" s="6" t="n"/>
      <c r="K226" s="25" t="n"/>
      <c r="L226" s="25" t="n"/>
      <c r="M226" s="6" t="n"/>
      <c r="N226" s="6" t="n"/>
      <c r="O226" s="6" t="n"/>
      <c r="P226" s="6" t="n"/>
      <c r="Q226" s="20" t="n"/>
      <c r="R226" s="20" t="n"/>
      <c r="S226" s="21">
        <f>IF($A226="","",IFERROR($Q226+$R226,0))</f>
        <v/>
      </c>
      <c r="T226" s="6" t="n"/>
      <c r="U226" s="6" t="n"/>
      <c r="V226" s="6" t="n"/>
      <c r="W226" s="6" t="n"/>
    </row>
    <row r="227" ht="20" customHeight="1">
      <c r="A227" s="6" t="n"/>
      <c r="B227" s="6" t="n"/>
      <c r="C227" s="6" t="n"/>
      <c r="D227" s="18">
        <f>IF($C227="","",IFERROR(VLOOKUP($C227,'設備台帳'!$A$5:$T$204,7,FALSE),""))</f>
        <v/>
      </c>
      <c r="E227" s="18">
        <f>IF($C227="","",IFERROR(VLOOKUP($C227,'設備台帳'!$A$5:$T$204,2,FALSE),""))</f>
        <v/>
      </c>
      <c r="F227" s="18">
        <f>IF($C227="","",IFERROR(VLOOKUP($C227,'設備台帳'!$A$5:$T$204,3,FALSE),""))</f>
        <v/>
      </c>
      <c r="G227" s="25" t="n"/>
      <c r="H227" s="6" t="n"/>
      <c r="I227" s="6" t="n"/>
      <c r="J227" s="6" t="n"/>
      <c r="K227" s="25" t="n"/>
      <c r="L227" s="25" t="n"/>
      <c r="M227" s="6" t="n"/>
      <c r="N227" s="6" t="n"/>
      <c r="O227" s="6" t="n"/>
      <c r="P227" s="6" t="n"/>
      <c r="Q227" s="20" t="n"/>
      <c r="R227" s="20" t="n"/>
      <c r="S227" s="21">
        <f>IF($A227="","",IFERROR($Q227+$R227,0))</f>
        <v/>
      </c>
      <c r="T227" s="6" t="n"/>
      <c r="U227" s="6" t="n"/>
      <c r="V227" s="6" t="n"/>
      <c r="W227" s="6" t="n"/>
    </row>
    <row r="228" ht="20" customHeight="1">
      <c r="A228" s="6" t="n"/>
      <c r="B228" s="6" t="n"/>
      <c r="C228" s="6" t="n"/>
      <c r="D228" s="18">
        <f>IF($C228="","",IFERROR(VLOOKUP($C228,'設備台帳'!$A$5:$T$204,7,FALSE),""))</f>
        <v/>
      </c>
      <c r="E228" s="18">
        <f>IF($C228="","",IFERROR(VLOOKUP($C228,'設備台帳'!$A$5:$T$204,2,FALSE),""))</f>
        <v/>
      </c>
      <c r="F228" s="18">
        <f>IF($C228="","",IFERROR(VLOOKUP($C228,'設備台帳'!$A$5:$T$204,3,FALSE),""))</f>
        <v/>
      </c>
      <c r="G228" s="25" t="n"/>
      <c r="H228" s="6" t="n"/>
      <c r="I228" s="6" t="n"/>
      <c r="J228" s="6" t="n"/>
      <c r="K228" s="25" t="n"/>
      <c r="L228" s="25" t="n"/>
      <c r="M228" s="6" t="n"/>
      <c r="N228" s="6" t="n"/>
      <c r="O228" s="6" t="n"/>
      <c r="P228" s="6" t="n"/>
      <c r="Q228" s="20" t="n"/>
      <c r="R228" s="20" t="n"/>
      <c r="S228" s="21">
        <f>IF($A228="","",IFERROR($Q228+$R228,0))</f>
        <v/>
      </c>
      <c r="T228" s="6" t="n"/>
      <c r="U228" s="6" t="n"/>
      <c r="V228" s="6" t="n"/>
      <c r="W228" s="6" t="n"/>
    </row>
    <row r="229" ht="20" customHeight="1">
      <c r="A229" s="6" t="n"/>
      <c r="B229" s="6" t="n"/>
      <c r="C229" s="6" t="n"/>
      <c r="D229" s="18">
        <f>IF($C229="","",IFERROR(VLOOKUP($C229,'設備台帳'!$A$5:$T$204,7,FALSE),""))</f>
        <v/>
      </c>
      <c r="E229" s="18">
        <f>IF($C229="","",IFERROR(VLOOKUP($C229,'設備台帳'!$A$5:$T$204,2,FALSE),""))</f>
        <v/>
      </c>
      <c r="F229" s="18">
        <f>IF($C229="","",IFERROR(VLOOKUP($C229,'設備台帳'!$A$5:$T$204,3,FALSE),""))</f>
        <v/>
      </c>
      <c r="G229" s="25" t="n"/>
      <c r="H229" s="6" t="n"/>
      <c r="I229" s="6" t="n"/>
      <c r="J229" s="6" t="n"/>
      <c r="K229" s="25" t="n"/>
      <c r="L229" s="25" t="n"/>
      <c r="M229" s="6" t="n"/>
      <c r="N229" s="6" t="n"/>
      <c r="O229" s="6" t="n"/>
      <c r="P229" s="6" t="n"/>
      <c r="Q229" s="20" t="n"/>
      <c r="R229" s="20" t="n"/>
      <c r="S229" s="21">
        <f>IF($A229="","",IFERROR($Q229+$R229,0))</f>
        <v/>
      </c>
      <c r="T229" s="6" t="n"/>
      <c r="U229" s="6" t="n"/>
      <c r="V229" s="6" t="n"/>
      <c r="W229" s="6" t="n"/>
    </row>
    <row r="230" ht="20" customHeight="1">
      <c r="A230" s="6" t="n"/>
      <c r="B230" s="6" t="n"/>
      <c r="C230" s="6" t="n"/>
      <c r="D230" s="18">
        <f>IF($C230="","",IFERROR(VLOOKUP($C230,'設備台帳'!$A$5:$T$204,7,FALSE),""))</f>
        <v/>
      </c>
      <c r="E230" s="18">
        <f>IF($C230="","",IFERROR(VLOOKUP($C230,'設備台帳'!$A$5:$T$204,2,FALSE),""))</f>
        <v/>
      </c>
      <c r="F230" s="18">
        <f>IF($C230="","",IFERROR(VLOOKUP($C230,'設備台帳'!$A$5:$T$204,3,FALSE),""))</f>
        <v/>
      </c>
      <c r="G230" s="25" t="n"/>
      <c r="H230" s="6" t="n"/>
      <c r="I230" s="6" t="n"/>
      <c r="J230" s="6" t="n"/>
      <c r="K230" s="25" t="n"/>
      <c r="L230" s="25" t="n"/>
      <c r="M230" s="6" t="n"/>
      <c r="N230" s="6" t="n"/>
      <c r="O230" s="6" t="n"/>
      <c r="P230" s="6" t="n"/>
      <c r="Q230" s="20" t="n"/>
      <c r="R230" s="20" t="n"/>
      <c r="S230" s="21">
        <f>IF($A230="","",IFERROR($Q230+$R230,0))</f>
        <v/>
      </c>
      <c r="T230" s="6" t="n"/>
      <c r="U230" s="6" t="n"/>
      <c r="V230" s="6" t="n"/>
      <c r="W230" s="6" t="n"/>
    </row>
    <row r="231" ht="20" customHeight="1">
      <c r="A231" s="6" t="n"/>
      <c r="B231" s="6" t="n"/>
      <c r="C231" s="6" t="n"/>
      <c r="D231" s="18">
        <f>IF($C231="","",IFERROR(VLOOKUP($C231,'設備台帳'!$A$5:$T$204,7,FALSE),""))</f>
        <v/>
      </c>
      <c r="E231" s="18">
        <f>IF($C231="","",IFERROR(VLOOKUP($C231,'設備台帳'!$A$5:$T$204,2,FALSE),""))</f>
        <v/>
      </c>
      <c r="F231" s="18">
        <f>IF($C231="","",IFERROR(VLOOKUP($C231,'設備台帳'!$A$5:$T$204,3,FALSE),""))</f>
        <v/>
      </c>
      <c r="G231" s="25" t="n"/>
      <c r="H231" s="6" t="n"/>
      <c r="I231" s="6" t="n"/>
      <c r="J231" s="6" t="n"/>
      <c r="K231" s="25" t="n"/>
      <c r="L231" s="25" t="n"/>
      <c r="M231" s="6" t="n"/>
      <c r="N231" s="6" t="n"/>
      <c r="O231" s="6" t="n"/>
      <c r="P231" s="6" t="n"/>
      <c r="Q231" s="20" t="n"/>
      <c r="R231" s="20" t="n"/>
      <c r="S231" s="21">
        <f>IF($A231="","",IFERROR($Q231+$R231,0))</f>
        <v/>
      </c>
      <c r="T231" s="6" t="n"/>
      <c r="U231" s="6" t="n"/>
      <c r="V231" s="6" t="n"/>
      <c r="W231" s="6" t="n"/>
    </row>
    <row r="232" ht="20" customHeight="1">
      <c r="A232" s="6" t="n"/>
      <c r="B232" s="6" t="n"/>
      <c r="C232" s="6" t="n"/>
      <c r="D232" s="18">
        <f>IF($C232="","",IFERROR(VLOOKUP($C232,'設備台帳'!$A$5:$T$204,7,FALSE),""))</f>
        <v/>
      </c>
      <c r="E232" s="18">
        <f>IF($C232="","",IFERROR(VLOOKUP($C232,'設備台帳'!$A$5:$T$204,2,FALSE),""))</f>
        <v/>
      </c>
      <c r="F232" s="18">
        <f>IF($C232="","",IFERROR(VLOOKUP($C232,'設備台帳'!$A$5:$T$204,3,FALSE),""))</f>
        <v/>
      </c>
      <c r="G232" s="25" t="n"/>
      <c r="H232" s="6" t="n"/>
      <c r="I232" s="6" t="n"/>
      <c r="J232" s="6" t="n"/>
      <c r="K232" s="25" t="n"/>
      <c r="L232" s="25" t="n"/>
      <c r="M232" s="6" t="n"/>
      <c r="N232" s="6" t="n"/>
      <c r="O232" s="6" t="n"/>
      <c r="P232" s="6" t="n"/>
      <c r="Q232" s="20" t="n"/>
      <c r="R232" s="20" t="n"/>
      <c r="S232" s="21">
        <f>IF($A232="","",IFERROR($Q232+$R232,0))</f>
        <v/>
      </c>
      <c r="T232" s="6" t="n"/>
      <c r="U232" s="6" t="n"/>
      <c r="V232" s="6" t="n"/>
      <c r="W232" s="6" t="n"/>
    </row>
    <row r="233" ht="20" customHeight="1">
      <c r="A233" s="6" t="n"/>
      <c r="B233" s="6" t="n"/>
      <c r="C233" s="6" t="n"/>
      <c r="D233" s="18">
        <f>IF($C233="","",IFERROR(VLOOKUP($C233,'設備台帳'!$A$5:$T$204,7,FALSE),""))</f>
        <v/>
      </c>
      <c r="E233" s="18">
        <f>IF($C233="","",IFERROR(VLOOKUP($C233,'設備台帳'!$A$5:$T$204,2,FALSE),""))</f>
        <v/>
      </c>
      <c r="F233" s="18">
        <f>IF($C233="","",IFERROR(VLOOKUP($C233,'設備台帳'!$A$5:$T$204,3,FALSE),""))</f>
        <v/>
      </c>
      <c r="G233" s="25" t="n"/>
      <c r="H233" s="6" t="n"/>
      <c r="I233" s="6" t="n"/>
      <c r="J233" s="6" t="n"/>
      <c r="K233" s="25" t="n"/>
      <c r="L233" s="25" t="n"/>
      <c r="M233" s="6" t="n"/>
      <c r="N233" s="6" t="n"/>
      <c r="O233" s="6" t="n"/>
      <c r="P233" s="6" t="n"/>
      <c r="Q233" s="20" t="n"/>
      <c r="R233" s="20" t="n"/>
      <c r="S233" s="21">
        <f>IF($A233="","",IFERROR($Q233+$R233,0))</f>
        <v/>
      </c>
      <c r="T233" s="6" t="n"/>
      <c r="U233" s="6" t="n"/>
      <c r="V233" s="6" t="n"/>
      <c r="W233" s="6" t="n"/>
    </row>
    <row r="234" ht="20" customHeight="1">
      <c r="A234" s="6" t="n"/>
      <c r="B234" s="6" t="n"/>
      <c r="C234" s="6" t="n"/>
      <c r="D234" s="18">
        <f>IF($C234="","",IFERROR(VLOOKUP($C234,'設備台帳'!$A$5:$T$204,7,FALSE),""))</f>
        <v/>
      </c>
      <c r="E234" s="18">
        <f>IF($C234="","",IFERROR(VLOOKUP($C234,'設備台帳'!$A$5:$T$204,2,FALSE),""))</f>
        <v/>
      </c>
      <c r="F234" s="18">
        <f>IF($C234="","",IFERROR(VLOOKUP($C234,'設備台帳'!$A$5:$T$204,3,FALSE),""))</f>
        <v/>
      </c>
      <c r="G234" s="25" t="n"/>
      <c r="H234" s="6" t="n"/>
      <c r="I234" s="6" t="n"/>
      <c r="J234" s="6" t="n"/>
      <c r="K234" s="25" t="n"/>
      <c r="L234" s="25" t="n"/>
      <c r="M234" s="6" t="n"/>
      <c r="N234" s="6" t="n"/>
      <c r="O234" s="6" t="n"/>
      <c r="P234" s="6" t="n"/>
      <c r="Q234" s="20" t="n"/>
      <c r="R234" s="20" t="n"/>
      <c r="S234" s="21">
        <f>IF($A234="","",IFERROR($Q234+$R234,0))</f>
        <v/>
      </c>
      <c r="T234" s="6" t="n"/>
      <c r="U234" s="6" t="n"/>
      <c r="V234" s="6" t="n"/>
      <c r="W234" s="6" t="n"/>
    </row>
    <row r="235" ht="20" customHeight="1">
      <c r="A235" s="6" t="n"/>
      <c r="B235" s="6" t="n"/>
      <c r="C235" s="6" t="n"/>
      <c r="D235" s="18">
        <f>IF($C235="","",IFERROR(VLOOKUP($C235,'設備台帳'!$A$5:$T$204,7,FALSE),""))</f>
        <v/>
      </c>
      <c r="E235" s="18">
        <f>IF($C235="","",IFERROR(VLOOKUP($C235,'設備台帳'!$A$5:$T$204,2,FALSE),""))</f>
        <v/>
      </c>
      <c r="F235" s="18">
        <f>IF($C235="","",IFERROR(VLOOKUP($C235,'設備台帳'!$A$5:$T$204,3,FALSE),""))</f>
        <v/>
      </c>
      <c r="G235" s="25" t="n"/>
      <c r="H235" s="6" t="n"/>
      <c r="I235" s="6" t="n"/>
      <c r="J235" s="6" t="n"/>
      <c r="K235" s="25" t="n"/>
      <c r="L235" s="25" t="n"/>
      <c r="M235" s="6" t="n"/>
      <c r="N235" s="6" t="n"/>
      <c r="O235" s="6" t="n"/>
      <c r="P235" s="6" t="n"/>
      <c r="Q235" s="20" t="n"/>
      <c r="R235" s="20" t="n"/>
      <c r="S235" s="21">
        <f>IF($A235="","",IFERROR($Q235+$R235,0))</f>
        <v/>
      </c>
      <c r="T235" s="6" t="n"/>
      <c r="U235" s="6" t="n"/>
      <c r="V235" s="6" t="n"/>
      <c r="W235" s="6" t="n"/>
    </row>
    <row r="236" ht="20" customHeight="1">
      <c r="A236" s="6" t="n"/>
      <c r="B236" s="6" t="n"/>
      <c r="C236" s="6" t="n"/>
      <c r="D236" s="18">
        <f>IF($C236="","",IFERROR(VLOOKUP($C236,'設備台帳'!$A$5:$T$204,7,FALSE),""))</f>
        <v/>
      </c>
      <c r="E236" s="18">
        <f>IF($C236="","",IFERROR(VLOOKUP($C236,'設備台帳'!$A$5:$T$204,2,FALSE),""))</f>
        <v/>
      </c>
      <c r="F236" s="18">
        <f>IF($C236="","",IFERROR(VLOOKUP($C236,'設備台帳'!$A$5:$T$204,3,FALSE),""))</f>
        <v/>
      </c>
      <c r="G236" s="25" t="n"/>
      <c r="H236" s="6" t="n"/>
      <c r="I236" s="6" t="n"/>
      <c r="J236" s="6" t="n"/>
      <c r="K236" s="25" t="n"/>
      <c r="L236" s="25" t="n"/>
      <c r="M236" s="6" t="n"/>
      <c r="N236" s="6" t="n"/>
      <c r="O236" s="6" t="n"/>
      <c r="P236" s="6" t="n"/>
      <c r="Q236" s="20" t="n"/>
      <c r="R236" s="20" t="n"/>
      <c r="S236" s="21">
        <f>IF($A236="","",IFERROR($Q236+$R236,0))</f>
        <v/>
      </c>
      <c r="T236" s="6" t="n"/>
      <c r="U236" s="6" t="n"/>
      <c r="V236" s="6" t="n"/>
      <c r="W236" s="6" t="n"/>
    </row>
    <row r="237" ht="20" customHeight="1">
      <c r="A237" s="6" t="n"/>
      <c r="B237" s="6" t="n"/>
      <c r="C237" s="6" t="n"/>
      <c r="D237" s="18">
        <f>IF($C237="","",IFERROR(VLOOKUP($C237,'設備台帳'!$A$5:$T$204,7,FALSE),""))</f>
        <v/>
      </c>
      <c r="E237" s="18">
        <f>IF($C237="","",IFERROR(VLOOKUP($C237,'設備台帳'!$A$5:$T$204,2,FALSE),""))</f>
        <v/>
      </c>
      <c r="F237" s="18">
        <f>IF($C237="","",IFERROR(VLOOKUP($C237,'設備台帳'!$A$5:$T$204,3,FALSE),""))</f>
        <v/>
      </c>
      <c r="G237" s="25" t="n"/>
      <c r="H237" s="6" t="n"/>
      <c r="I237" s="6" t="n"/>
      <c r="J237" s="6" t="n"/>
      <c r="K237" s="25" t="n"/>
      <c r="L237" s="25" t="n"/>
      <c r="M237" s="6" t="n"/>
      <c r="N237" s="6" t="n"/>
      <c r="O237" s="6" t="n"/>
      <c r="P237" s="6" t="n"/>
      <c r="Q237" s="20" t="n"/>
      <c r="R237" s="20" t="n"/>
      <c r="S237" s="21">
        <f>IF($A237="","",IFERROR($Q237+$R237,0))</f>
        <v/>
      </c>
      <c r="T237" s="6" t="n"/>
      <c r="U237" s="6" t="n"/>
      <c r="V237" s="6" t="n"/>
      <c r="W237" s="6" t="n"/>
    </row>
    <row r="238" ht="20" customHeight="1">
      <c r="A238" s="6" t="n"/>
      <c r="B238" s="6" t="n"/>
      <c r="C238" s="6" t="n"/>
      <c r="D238" s="18">
        <f>IF($C238="","",IFERROR(VLOOKUP($C238,'設備台帳'!$A$5:$T$204,7,FALSE),""))</f>
        <v/>
      </c>
      <c r="E238" s="18">
        <f>IF($C238="","",IFERROR(VLOOKUP($C238,'設備台帳'!$A$5:$T$204,2,FALSE),""))</f>
        <v/>
      </c>
      <c r="F238" s="18">
        <f>IF($C238="","",IFERROR(VLOOKUP($C238,'設備台帳'!$A$5:$T$204,3,FALSE),""))</f>
        <v/>
      </c>
      <c r="G238" s="25" t="n"/>
      <c r="H238" s="6" t="n"/>
      <c r="I238" s="6" t="n"/>
      <c r="J238" s="6" t="n"/>
      <c r="K238" s="25" t="n"/>
      <c r="L238" s="25" t="n"/>
      <c r="M238" s="6" t="n"/>
      <c r="N238" s="6" t="n"/>
      <c r="O238" s="6" t="n"/>
      <c r="P238" s="6" t="n"/>
      <c r="Q238" s="20" t="n"/>
      <c r="R238" s="20" t="n"/>
      <c r="S238" s="21">
        <f>IF($A238="","",IFERROR($Q238+$R238,0))</f>
        <v/>
      </c>
      <c r="T238" s="6" t="n"/>
      <c r="U238" s="6" t="n"/>
      <c r="V238" s="6" t="n"/>
      <c r="W238" s="6" t="n"/>
    </row>
    <row r="239" ht="20" customHeight="1">
      <c r="A239" s="6" t="n"/>
      <c r="B239" s="6" t="n"/>
      <c r="C239" s="6" t="n"/>
      <c r="D239" s="18">
        <f>IF($C239="","",IFERROR(VLOOKUP($C239,'設備台帳'!$A$5:$T$204,7,FALSE),""))</f>
        <v/>
      </c>
      <c r="E239" s="18">
        <f>IF($C239="","",IFERROR(VLOOKUP($C239,'設備台帳'!$A$5:$T$204,2,FALSE),""))</f>
        <v/>
      </c>
      <c r="F239" s="18">
        <f>IF($C239="","",IFERROR(VLOOKUP($C239,'設備台帳'!$A$5:$T$204,3,FALSE),""))</f>
        <v/>
      </c>
      <c r="G239" s="25" t="n"/>
      <c r="H239" s="6" t="n"/>
      <c r="I239" s="6" t="n"/>
      <c r="J239" s="6" t="n"/>
      <c r="K239" s="25" t="n"/>
      <c r="L239" s="25" t="n"/>
      <c r="M239" s="6" t="n"/>
      <c r="N239" s="6" t="n"/>
      <c r="O239" s="6" t="n"/>
      <c r="P239" s="6" t="n"/>
      <c r="Q239" s="20" t="n"/>
      <c r="R239" s="20" t="n"/>
      <c r="S239" s="21">
        <f>IF($A239="","",IFERROR($Q239+$R239,0))</f>
        <v/>
      </c>
      <c r="T239" s="6" t="n"/>
      <c r="U239" s="6" t="n"/>
      <c r="V239" s="6" t="n"/>
      <c r="W239" s="6" t="n"/>
    </row>
    <row r="240" ht="20" customHeight="1">
      <c r="A240" s="6" t="n"/>
      <c r="B240" s="6" t="n"/>
      <c r="C240" s="6" t="n"/>
      <c r="D240" s="18">
        <f>IF($C240="","",IFERROR(VLOOKUP($C240,'設備台帳'!$A$5:$T$204,7,FALSE),""))</f>
        <v/>
      </c>
      <c r="E240" s="18">
        <f>IF($C240="","",IFERROR(VLOOKUP($C240,'設備台帳'!$A$5:$T$204,2,FALSE),""))</f>
        <v/>
      </c>
      <c r="F240" s="18">
        <f>IF($C240="","",IFERROR(VLOOKUP($C240,'設備台帳'!$A$5:$T$204,3,FALSE),""))</f>
        <v/>
      </c>
      <c r="G240" s="25" t="n"/>
      <c r="H240" s="6" t="n"/>
      <c r="I240" s="6" t="n"/>
      <c r="J240" s="6" t="n"/>
      <c r="K240" s="25" t="n"/>
      <c r="L240" s="25" t="n"/>
      <c r="M240" s="6" t="n"/>
      <c r="N240" s="6" t="n"/>
      <c r="O240" s="6" t="n"/>
      <c r="P240" s="6" t="n"/>
      <c r="Q240" s="20" t="n"/>
      <c r="R240" s="20" t="n"/>
      <c r="S240" s="21">
        <f>IF($A240="","",IFERROR($Q240+$R240,0))</f>
        <v/>
      </c>
      <c r="T240" s="6" t="n"/>
      <c r="U240" s="6" t="n"/>
      <c r="V240" s="6" t="n"/>
      <c r="W240" s="6" t="n"/>
    </row>
    <row r="241" ht="20" customHeight="1">
      <c r="A241" s="6" t="n"/>
      <c r="B241" s="6" t="n"/>
      <c r="C241" s="6" t="n"/>
      <c r="D241" s="18">
        <f>IF($C241="","",IFERROR(VLOOKUP($C241,'設備台帳'!$A$5:$T$204,7,FALSE),""))</f>
        <v/>
      </c>
      <c r="E241" s="18">
        <f>IF($C241="","",IFERROR(VLOOKUP($C241,'設備台帳'!$A$5:$T$204,2,FALSE),""))</f>
        <v/>
      </c>
      <c r="F241" s="18">
        <f>IF($C241="","",IFERROR(VLOOKUP($C241,'設備台帳'!$A$5:$T$204,3,FALSE),""))</f>
        <v/>
      </c>
      <c r="G241" s="25" t="n"/>
      <c r="H241" s="6" t="n"/>
      <c r="I241" s="6" t="n"/>
      <c r="J241" s="6" t="n"/>
      <c r="K241" s="25" t="n"/>
      <c r="L241" s="25" t="n"/>
      <c r="M241" s="6" t="n"/>
      <c r="N241" s="6" t="n"/>
      <c r="O241" s="6" t="n"/>
      <c r="P241" s="6" t="n"/>
      <c r="Q241" s="20" t="n"/>
      <c r="R241" s="20" t="n"/>
      <c r="S241" s="21">
        <f>IF($A241="","",IFERROR($Q241+$R241,0))</f>
        <v/>
      </c>
      <c r="T241" s="6" t="n"/>
      <c r="U241" s="6" t="n"/>
      <c r="V241" s="6" t="n"/>
      <c r="W241" s="6" t="n"/>
    </row>
    <row r="242" ht="20" customHeight="1">
      <c r="A242" s="6" t="n"/>
      <c r="B242" s="6" t="n"/>
      <c r="C242" s="6" t="n"/>
      <c r="D242" s="18">
        <f>IF($C242="","",IFERROR(VLOOKUP($C242,'設備台帳'!$A$5:$T$204,7,FALSE),""))</f>
        <v/>
      </c>
      <c r="E242" s="18">
        <f>IF($C242="","",IFERROR(VLOOKUP($C242,'設備台帳'!$A$5:$T$204,2,FALSE),""))</f>
        <v/>
      </c>
      <c r="F242" s="18">
        <f>IF($C242="","",IFERROR(VLOOKUP($C242,'設備台帳'!$A$5:$T$204,3,FALSE),""))</f>
        <v/>
      </c>
      <c r="G242" s="25" t="n"/>
      <c r="H242" s="6" t="n"/>
      <c r="I242" s="6" t="n"/>
      <c r="J242" s="6" t="n"/>
      <c r="K242" s="25" t="n"/>
      <c r="L242" s="25" t="n"/>
      <c r="M242" s="6" t="n"/>
      <c r="N242" s="6" t="n"/>
      <c r="O242" s="6" t="n"/>
      <c r="P242" s="6" t="n"/>
      <c r="Q242" s="20" t="n"/>
      <c r="R242" s="20" t="n"/>
      <c r="S242" s="21">
        <f>IF($A242="","",IFERROR($Q242+$R242,0))</f>
        <v/>
      </c>
      <c r="T242" s="6" t="n"/>
      <c r="U242" s="6" t="n"/>
      <c r="V242" s="6" t="n"/>
      <c r="W242" s="6" t="n"/>
    </row>
    <row r="243" ht="20" customHeight="1">
      <c r="A243" s="6" t="n"/>
      <c r="B243" s="6" t="n"/>
      <c r="C243" s="6" t="n"/>
      <c r="D243" s="18">
        <f>IF($C243="","",IFERROR(VLOOKUP($C243,'設備台帳'!$A$5:$T$204,7,FALSE),""))</f>
        <v/>
      </c>
      <c r="E243" s="18">
        <f>IF($C243="","",IFERROR(VLOOKUP($C243,'設備台帳'!$A$5:$T$204,2,FALSE),""))</f>
        <v/>
      </c>
      <c r="F243" s="18">
        <f>IF($C243="","",IFERROR(VLOOKUP($C243,'設備台帳'!$A$5:$T$204,3,FALSE),""))</f>
        <v/>
      </c>
      <c r="G243" s="25" t="n"/>
      <c r="H243" s="6" t="n"/>
      <c r="I243" s="6" t="n"/>
      <c r="J243" s="6" t="n"/>
      <c r="K243" s="25" t="n"/>
      <c r="L243" s="25" t="n"/>
      <c r="M243" s="6" t="n"/>
      <c r="N243" s="6" t="n"/>
      <c r="O243" s="6" t="n"/>
      <c r="P243" s="6" t="n"/>
      <c r="Q243" s="20" t="n"/>
      <c r="R243" s="20" t="n"/>
      <c r="S243" s="21">
        <f>IF($A243="","",IFERROR($Q243+$R243,0))</f>
        <v/>
      </c>
      <c r="T243" s="6" t="n"/>
      <c r="U243" s="6" t="n"/>
      <c r="V243" s="6" t="n"/>
      <c r="W243" s="6" t="n"/>
    </row>
    <row r="244" ht="20" customHeight="1">
      <c r="A244" s="6" t="n"/>
      <c r="B244" s="6" t="n"/>
      <c r="C244" s="6" t="n"/>
      <c r="D244" s="18">
        <f>IF($C244="","",IFERROR(VLOOKUP($C244,'設備台帳'!$A$5:$T$204,7,FALSE),""))</f>
        <v/>
      </c>
      <c r="E244" s="18">
        <f>IF($C244="","",IFERROR(VLOOKUP($C244,'設備台帳'!$A$5:$T$204,2,FALSE),""))</f>
        <v/>
      </c>
      <c r="F244" s="18">
        <f>IF($C244="","",IFERROR(VLOOKUP($C244,'設備台帳'!$A$5:$T$204,3,FALSE),""))</f>
        <v/>
      </c>
      <c r="G244" s="25" t="n"/>
      <c r="H244" s="6" t="n"/>
      <c r="I244" s="6" t="n"/>
      <c r="J244" s="6" t="n"/>
      <c r="K244" s="25" t="n"/>
      <c r="L244" s="25" t="n"/>
      <c r="M244" s="6" t="n"/>
      <c r="N244" s="6" t="n"/>
      <c r="O244" s="6" t="n"/>
      <c r="P244" s="6" t="n"/>
      <c r="Q244" s="20" t="n"/>
      <c r="R244" s="20" t="n"/>
      <c r="S244" s="21">
        <f>IF($A244="","",IFERROR($Q244+$R244,0))</f>
        <v/>
      </c>
      <c r="T244" s="6" t="n"/>
      <c r="U244" s="6" t="n"/>
      <c r="V244" s="6" t="n"/>
      <c r="W244" s="6" t="n"/>
    </row>
    <row r="245" ht="20" customHeight="1">
      <c r="A245" s="6" t="n"/>
      <c r="B245" s="6" t="n"/>
      <c r="C245" s="6" t="n"/>
      <c r="D245" s="18">
        <f>IF($C245="","",IFERROR(VLOOKUP($C245,'設備台帳'!$A$5:$T$204,7,FALSE),""))</f>
        <v/>
      </c>
      <c r="E245" s="18">
        <f>IF($C245="","",IFERROR(VLOOKUP($C245,'設備台帳'!$A$5:$T$204,2,FALSE),""))</f>
        <v/>
      </c>
      <c r="F245" s="18">
        <f>IF($C245="","",IFERROR(VLOOKUP($C245,'設備台帳'!$A$5:$T$204,3,FALSE),""))</f>
        <v/>
      </c>
      <c r="G245" s="25" t="n"/>
      <c r="H245" s="6" t="n"/>
      <c r="I245" s="6" t="n"/>
      <c r="J245" s="6" t="n"/>
      <c r="K245" s="25" t="n"/>
      <c r="L245" s="25" t="n"/>
      <c r="M245" s="6" t="n"/>
      <c r="N245" s="6" t="n"/>
      <c r="O245" s="6" t="n"/>
      <c r="P245" s="6" t="n"/>
      <c r="Q245" s="20" t="n"/>
      <c r="R245" s="20" t="n"/>
      <c r="S245" s="21">
        <f>IF($A245="","",IFERROR($Q245+$R245,0))</f>
        <v/>
      </c>
      <c r="T245" s="6" t="n"/>
      <c r="U245" s="6" t="n"/>
      <c r="V245" s="6" t="n"/>
      <c r="W245" s="6" t="n"/>
    </row>
    <row r="246" ht="20" customHeight="1">
      <c r="A246" s="6" t="n"/>
      <c r="B246" s="6" t="n"/>
      <c r="C246" s="6" t="n"/>
      <c r="D246" s="18">
        <f>IF($C246="","",IFERROR(VLOOKUP($C246,'設備台帳'!$A$5:$T$204,7,FALSE),""))</f>
        <v/>
      </c>
      <c r="E246" s="18">
        <f>IF($C246="","",IFERROR(VLOOKUP($C246,'設備台帳'!$A$5:$T$204,2,FALSE),""))</f>
        <v/>
      </c>
      <c r="F246" s="18">
        <f>IF($C246="","",IFERROR(VLOOKUP($C246,'設備台帳'!$A$5:$T$204,3,FALSE),""))</f>
        <v/>
      </c>
      <c r="G246" s="25" t="n"/>
      <c r="H246" s="6" t="n"/>
      <c r="I246" s="6" t="n"/>
      <c r="J246" s="6" t="n"/>
      <c r="K246" s="25" t="n"/>
      <c r="L246" s="25" t="n"/>
      <c r="M246" s="6" t="n"/>
      <c r="N246" s="6" t="n"/>
      <c r="O246" s="6" t="n"/>
      <c r="P246" s="6" t="n"/>
      <c r="Q246" s="20" t="n"/>
      <c r="R246" s="20" t="n"/>
      <c r="S246" s="21">
        <f>IF($A246="","",IFERROR($Q246+$R246,0))</f>
        <v/>
      </c>
      <c r="T246" s="6" t="n"/>
      <c r="U246" s="6" t="n"/>
      <c r="V246" s="6" t="n"/>
      <c r="W246" s="6" t="n"/>
    </row>
    <row r="247" ht="20" customHeight="1">
      <c r="A247" s="6" t="n"/>
      <c r="B247" s="6" t="n"/>
      <c r="C247" s="6" t="n"/>
      <c r="D247" s="18">
        <f>IF($C247="","",IFERROR(VLOOKUP($C247,'設備台帳'!$A$5:$T$204,7,FALSE),""))</f>
        <v/>
      </c>
      <c r="E247" s="18">
        <f>IF($C247="","",IFERROR(VLOOKUP($C247,'設備台帳'!$A$5:$T$204,2,FALSE),""))</f>
        <v/>
      </c>
      <c r="F247" s="18">
        <f>IF($C247="","",IFERROR(VLOOKUP($C247,'設備台帳'!$A$5:$T$204,3,FALSE),""))</f>
        <v/>
      </c>
      <c r="G247" s="25" t="n"/>
      <c r="H247" s="6" t="n"/>
      <c r="I247" s="6" t="n"/>
      <c r="J247" s="6" t="n"/>
      <c r="K247" s="25" t="n"/>
      <c r="L247" s="25" t="n"/>
      <c r="M247" s="6" t="n"/>
      <c r="N247" s="6" t="n"/>
      <c r="O247" s="6" t="n"/>
      <c r="P247" s="6" t="n"/>
      <c r="Q247" s="20" t="n"/>
      <c r="R247" s="20" t="n"/>
      <c r="S247" s="21">
        <f>IF($A247="","",IFERROR($Q247+$R247,0))</f>
        <v/>
      </c>
      <c r="T247" s="6" t="n"/>
      <c r="U247" s="6" t="n"/>
      <c r="V247" s="6" t="n"/>
      <c r="W247" s="6" t="n"/>
    </row>
    <row r="248" ht="20" customHeight="1">
      <c r="A248" s="6" t="n"/>
      <c r="B248" s="6" t="n"/>
      <c r="C248" s="6" t="n"/>
      <c r="D248" s="18">
        <f>IF($C248="","",IFERROR(VLOOKUP($C248,'設備台帳'!$A$5:$T$204,7,FALSE),""))</f>
        <v/>
      </c>
      <c r="E248" s="18">
        <f>IF($C248="","",IFERROR(VLOOKUP($C248,'設備台帳'!$A$5:$T$204,2,FALSE),""))</f>
        <v/>
      </c>
      <c r="F248" s="18">
        <f>IF($C248="","",IFERROR(VLOOKUP($C248,'設備台帳'!$A$5:$T$204,3,FALSE),""))</f>
        <v/>
      </c>
      <c r="G248" s="25" t="n"/>
      <c r="H248" s="6" t="n"/>
      <c r="I248" s="6" t="n"/>
      <c r="J248" s="6" t="n"/>
      <c r="K248" s="25" t="n"/>
      <c r="L248" s="25" t="n"/>
      <c r="M248" s="6" t="n"/>
      <c r="N248" s="6" t="n"/>
      <c r="O248" s="6" t="n"/>
      <c r="P248" s="6" t="n"/>
      <c r="Q248" s="20" t="n"/>
      <c r="R248" s="20" t="n"/>
      <c r="S248" s="21">
        <f>IF($A248="","",IFERROR($Q248+$R248,0))</f>
        <v/>
      </c>
      <c r="T248" s="6" t="n"/>
      <c r="U248" s="6" t="n"/>
      <c r="V248" s="6" t="n"/>
      <c r="W248" s="6" t="n"/>
    </row>
    <row r="249" ht="20" customHeight="1">
      <c r="A249" s="6" t="n"/>
      <c r="B249" s="6" t="n"/>
      <c r="C249" s="6" t="n"/>
      <c r="D249" s="18">
        <f>IF($C249="","",IFERROR(VLOOKUP($C249,'設備台帳'!$A$5:$T$204,7,FALSE),""))</f>
        <v/>
      </c>
      <c r="E249" s="18">
        <f>IF($C249="","",IFERROR(VLOOKUP($C249,'設備台帳'!$A$5:$T$204,2,FALSE),""))</f>
        <v/>
      </c>
      <c r="F249" s="18">
        <f>IF($C249="","",IFERROR(VLOOKUP($C249,'設備台帳'!$A$5:$T$204,3,FALSE),""))</f>
        <v/>
      </c>
      <c r="G249" s="25" t="n"/>
      <c r="H249" s="6" t="n"/>
      <c r="I249" s="6" t="n"/>
      <c r="J249" s="6" t="n"/>
      <c r="K249" s="25" t="n"/>
      <c r="L249" s="25" t="n"/>
      <c r="M249" s="6" t="n"/>
      <c r="N249" s="6" t="n"/>
      <c r="O249" s="6" t="n"/>
      <c r="P249" s="6" t="n"/>
      <c r="Q249" s="20" t="n"/>
      <c r="R249" s="20" t="n"/>
      <c r="S249" s="21">
        <f>IF($A249="","",IFERROR($Q249+$R249,0))</f>
        <v/>
      </c>
      <c r="T249" s="6" t="n"/>
      <c r="U249" s="6" t="n"/>
      <c r="V249" s="6" t="n"/>
      <c r="W249" s="6" t="n"/>
    </row>
    <row r="250" ht="20" customHeight="1">
      <c r="A250" s="6" t="n"/>
      <c r="B250" s="6" t="n"/>
      <c r="C250" s="6" t="n"/>
      <c r="D250" s="18">
        <f>IF($C250="","",IFERROR(VLOOKUP($C250,'設備台帳'!$A$5:$T$204,7,FALSE),""))</f>
        <v/>
      </c>
      <c r="E250" s="18">
        <f>IF($C250="","",IFERROR(VLOOKUP($C250,'設備台帳'!$A$5:$T$204,2,FALSE),""))</f>
        <v/>
      </c>
      <c r="F250" s="18">
        <f>IF($C250="","",IFERROR(VLOOKUP($C250,'設備台帳'!$A$5:$T$204,3,FALSE),""))</f>
        <v/>
      </c>
      <c r="G250" s="25" t="n"/>
      <c r="H250" s="6" t="n"/>
      <c r="I250" s="6" t="n"/>
      <c r="J250" s="6" t="n"/>
      <c r="K250" s="25" t="n"/>
      <c r="L250" s="25" t="n"/>
      <c r="M250" s="6" t="n"/>
      <c r="N250" s="6" t="n"/>
      <c r="O250" s="6" t="n"/>
      <c r="P250" s="6" t="n"/>
      <c r="Q250" s="20" t="n"/>
      <c r="R250" s="20" t="n"/>
      <c r="S250" s="21">
        <f>IF($A250="","",IFERROR($Q250+$R250,0))</f>
        <v/>
      </c>
      <c r="T250" s="6" t="n"/>
      <c r="U250" s="6" t="n"/>
      <c r="V250" s="6" t="n"/>
      <c r="W250" s="6" t="n"/>
    </row>
    <row r="251" ht="20" customHeight="1">
      <c r="A251" s="6" t="n"/>
      <c r="B251" s="6" t="n"/>
      <c r="C251" s="6" t="n"/>
      <c r="D251" s="18">
        <f>IF($C251="","",IFERROR(VLOOKUP($C251,'設備台帳'!$A$5:$T$204,7,FALSE),""))</f>
        <v/>
      </c>
      <c r="E251" s="18">
        <f>IF($C251="","",IFERROR(VLOOKUP($C251,'設備台帳'!$A$5:$T$204,2,FALSE),""))</f>
        <v/>
      </c>
      <c r="F251" s="18">
        <f>IF($C251="","",IFERROR(VLOOKUP($C251,'設備台帳'!$A$5:$T$204,3,FALSE),""))</f>
        <v/>
      </c>
      <c r="G251" s="25" t="n"/>
      <c r="H251" s="6" t="n"/>
      <c r="I251" s="6" t="n"/>
      <c r="J251" s="6" t="n"/>
      <c r="K251" s="25" t="n"/>
      <c r="L251" s="25" t="n"/>
      <c r="M251" s="6" t="n"/>
      <c r="N251" s="6" t="n"/>
      <c r="O251" s="6" t="n"/>
      <c r="P251" s="6" t="n"/>
      <c r="Q251" s="20" t="n"/>
      <c r="R251" s="20" t="n"/>
      <c r="S251" s="21">
        <f>IF($A251="","",IFERROR($Q251+$R251,0))</f>
        <v/>
      </c>
      <c r="T251" s="6" t="n"/>
      <c r="U251" s="6" t="n"/>
      <c r="V251" s="6" t="n"/>
      <c r="W251" s="6" t="n"/>
    </row>
    <row r="252" ht="20" customHeight="1">
      <c r="A252" s="6" t="n"/>
      <c r="B252" s="6" t="n"/>
      <c r="C252" s="6" t="n"/>
      <c r="D252" s="18">
        <f>IF($C252="","",IFERROR(VLOOKUP($C252,'設備台帳'!$A$5:$T$204,7,FALSE),""))</f>
        <v/>
      </c>
      <c r="E252" s="18">
        <f>IF($C252="","",IFERROR(VLOOKUP($C252,'設備台帳'!$A$5:$T$204,2,FALSE),""))</f>
        <v/>
      </c>
      <c r="F252" s="18">
        <f>IF($C252="","",IFERROR(VLOOKUP($C252,'設備台帳'!$A$5:$T$204,3,FALSE),""))</f>
        <v/>
      </c>
      <c r="G252" s="25" t="n"/>
      <c r="H252" s="6" t="n"/>
      <c r="I252" s="6" t="n"/>
      <c r="J252" s="6" t="n"/>
      <c r="K252" s="25" t="n"/>
      <c r="L252" s="25" t="n"/>
      <c r="M252" s="6" t="n"/>
      <c r="N252" s="6" t="n"/>
      <c r="O252" s="6" t="n"/>
      <c r="P252" s="6" t="n"/>
      <c r="Q252" s="20" t="n"/>
      <c r="R252" s="20" t="n"/>
      <c r="S252" s="21">
        <f>IF($A252="","",IFERROR($Q252+$R252,0))</f>
        <v/>
      </c>
      <c r="T252" s="6" t="n"/>
      <c r="U252" s="6" t="n"/>
      <c r="V252" s="6" t="n"/>
      <c r="W252" s="6" t="n"/>
    </row>
    <row r="253" ht="20" customHeight="1">
      <c r="A253" s="6" t="n"/>
      <c r="B253" s="6" t="n"/>
      <c r="C253" s="6" t="n"/>
      <c r="D253" s="18">
        <f>IF($C253="","",IFERROR(VLOOKUP($C253,'設備台帳'!$A$5:$T$204,7,FALSE),""))</f>
        <v/>
      </c>
      <c r="E253" s="18">
        <f>IF($C253="","",IFERROR(VLOOKUP($C253,'設備台帳'!$A$5:$T$204,2,FALSE),""))</f>
        <v/>
      </c>
      <c r="F253" s="18">
        <f>IF($C253="","",IFERROR(VLOOKUP($C253,'設備台帳'!$A$5:$T$204,3,FALSE),""))</f>
        <v/>
      </c>
      <c r="G253" s="25" t="n"/>
      <c r="H253" s="6" t="n"/>
      <c r="I253" s="6" t="n"/>
      <c r="J253" s="6" t="n"/>
      <c r="K253" s="25" t="n"/>
      <c r="L253" s="25" t="n"/>
      <c r="M253" s="6" t="n"/>
      <c r="N253" s="6" t="n"/>
      <c r="O253" s="6" t="n"/>
      <c r="P253" s="6" t="n"/>
      <c r="Q253" s="20" t="n"/>
      <c r="R253" s="20" t="n"/>
      <c r="S253" s="21">
        <f>IF($A253="","",IFERROR($Q253+$R253,0))</f>
        <v/>
      </c>
      <c r="T253" s="6" t="n"/>
      <c r="U253" s="6" t="n"/>
      <c r="V253" s="6" t="n"/>
      <c r="W253" s="6" t="n"/>
    </row>
    <row r="254" ht="20" customHeight="1">
      <c r="A254" s="6" t="n"/>
      <c r="B254" s="6" t="n"/>
      <c r="C254" s="6" t="n"/>
      <c r="D254" s="18">
        <f>IF($C254="","",IFERROR(VLOOKUP($C254,'設備台帳'!$A$5:$T$204,7,FALSE),""))</f>
        <v/>
      </c>
      <c r="E254" s="18">
        <f>IF($C254="","",IFERROR(VLOOKUP($C254,'設備台帳'!$A$5:$T$204,2,FALSE),""))</f>
        <v/>
      </c>
      <c r="F254" s="18">
        <f>IF($C254="","",IFERROR(VLOOKUP($C254,'設備台帳'!$A$5:$T$204,3,FALSE),""))</f>
        <v/>
      </c>
      <c r="G254" s="25" t="n"/>
      <c r="H254" s="6" t="n"/>
      <c r="I254" s="6" t="n"/>
      <c r="J254" s="6" t="n"/>
      <c r="K254" s="25" t="n"/>
      <c r="L254" s="25" t="n"/>
      <c r="M254" s="6" t="n"/>
      <c r="N254" s="6" t="n"/>
      <c r="O254" s="6" t="n"/>
      <c r="P254" s="6" t="n"/>
      <c r="Q254" s="20" t="n"/>
      <c r="R254" s="20" t="n"/>
      <c r="S254" s="21">
        <f>IF($A254="","",IFERROR($Q254+$R254,0))</f>
        <v/>
      </c>
      <c r="T254" s="6" t="n"/>
      <c r="U254" s="6" t="n"/>
      <c r="V254" s="6" t="n"/>
      <c r="W254" s="6" t="n"/>
    </row>
    <row r="255" ht="20" customHeight="1">
      <c r="A255" s="6" t="n"/>
      <c r="B255" s="6" t="n"/>
      <c r="C255" s="6" t="n"/>
      <c r="D255" s="18">
        <f>IF($C255="","",IFERROR(VLOOKUP($C255,'設備台帳'!$A$5:$T$204,7,FALSE),""))</f>
        <v/>
      </c>
      <c r="E255" s="18">
        <f>IF($C255="","",IFERROR(VLOOKUP($C255,'設備台帳'!$A$5:$T$204,2,FALSE),""))</f>
        <v/>
      </c>
      <c r="F255" s="18">
        <f>IF($C255="","",IFERROR(VLOOKUP($C255,'設備台帳'!$A$5:$T$204,3,FALSE),""))</f>
        <v/>
      </c>
      <c r="G255" s="25" t="n"/>
      <c r="H255" s="6" t="n"/>
      <c r="I255" s="6" t="n"/>
      <c r="J255" s="6" t="n"/>
      <c r="K255" s="25" t="n"/>
      <c r="L255" s="25" t="n"/>
      <c r="M255" s="6" t="n"/>
      <c r="N255" s="6" t="n"/>
      <c r="O255" s="6" t="n"/>
      <c r="P255" s="6" t="n"/>
      <c r="Q255" s="20" t="n"/>
      <c r="R255" s="20" t="n"/>
      <c r="S255" s="21">
        <f>IF($A255="","",IFERROR($Q255+$R255,0))</f>
        <v/>
      </c>
      <c r="T255" s="6" t="n"/>
      <c r="U255" s="6" t="n"/>
      <c r="V255" s="6" t="n"/>
      <c r="W255" s="6" t="n"/>
    </row>
    <row r="256" ht="20" customHeight="1">
      <c r="A256" s="6" t="n"/>
      <c r="B256" s="6" t="n"/>
      <c r="C256" s="6" t="n"/>
      <c r="D256" s="18">
        <f>IF($C256="","",IFERROR(VLOOKUP($C256,'設備台帳'!$A$5:$T$204,7,FALSE),""))</f>
        <v/>
      </c>
      <c r="E256" s="18">
        <f>IF($C256="","",IFERROR(VLOOKUP($C256,'設備台帳'!$A$5:$T$204,2,FALSE),""))</f>
        <v/>
      </c>
      <c r="F256" s="18">
        <f>IF($C256="","",IFERROR(VLOOKUP($C256,'設備台帳'!$A$5:$T$204,3,FALSE),""))</f>
        <v/>
      </c>
      <c r="G256" s="25" t="n"/>
      <c r="H256" s="6" t="n"/>
      <c r="I256" s="6" t="n"/>
      <c r="J256" s="6" t="n"/>
      <c r="K256" s="25" t="n"/>
      <c r="L256" s="25" t="n"/>
      <c r="M256" s="6" t="n"/>
      <c r="N256" s="6" t="n"/>
      <c r="O256" s="6" t="n"/>
      <c r="P256" s="6" t="n"/>
      <c r="Q256" s="20" t="n"/>
      <c r="R256" s="20" t="n"/>
      <c r="S256" s="21">
        <f>IF($A256="","",IFERROR($Q256+$R256,0))</f>
        <v/>
      </c>
      <c r="T256" s="6" t="n"/>
      <c r="U256" s="6" t="n"/>
      <c r="V256" s="6" t="n"/>
      <c r="W256" s="6" t="n"/>
    </row>
    <row r="257" ht="20" customHeight="1">
      <c r="A257" s="6" t="n"/>
      <c r="B257" s="6" t="n"/>
      <c r="C257" s="6" t="n"/>
      <c r="D257" s="18">
        <f>IF($C257="","",IFERROR(VLOOKUP($C257,'設備台帳'!$A$5:$T$204,7,FALSE),""))</f>
        <v/>
      </c>
      <c r="E257" s="18">
        <f>IF($C257="","",IFERROR(VLOOKUP($C257,'設備台帳'!$A$5:$T$204,2,FALSE),""))</f>
        <v/>
      </c>
      <c r="F257" s="18">
        <f>IF($C257="","",IFERROR(VLOOKUP($C257,'設備台帳'!$A$5:$T$204,3,FALSE),""))</f>
        <v/>
      </c>
      <c r="G257" s="25" t="n"/>
      <c r="H257" s="6" t="n"/>
      <c r="I257" s="6" t="n"/>
      <c r="J257" s="6" t="n"/>
      <c r="K257" s="25" t="n"/>
      <c r="L257" s="25" t="n"/>
      <c r="M257" s="6" t="n"/>
      <c r="N257" s="6" t="n"/>
      <c r="O257" s="6" t="n"/>
      <c r="P257" s="6" t="n"/>
      <c r="Q257" s="20" t="n"/>
      <c r="R257" s="20" t="n"/>
      <c r="S257" s="21">
        <f>IF($A257="","",IFERROR($Q257+$R257,0))</f>
        <v/>
      </c>
      <c r="T257" s="6" t="n"/>
      <c r="U257" s="6" t="n"/>
      <c r="V257" s="6" t="n"/>
      <c r="W257" s="6" t="n"/>
    </row>
    <row r="258" ht="20" customHeight="1">
      <c r="A258" s="6" t="n"/>
      <c r="B258" s="6" t="n"/>
      <c r="C258" s="6" t="n"/>
      <c r="D258" s="18">
        <f>IF($C258="","",IFERROR(VLOOKUP($C258,'設備台帳'!$A$5:$T$204,7,FALSE),""))</f>
        <v/>
      </c>
      <c r="E258" s="18">
        <f>IF($C258="","",IFERROR(VLOOKUP($C258,'設備台帳'!$A$5:$T$204,2,FALSE),""))</f>
        <v/>
      </c>
      <c r="F258" s="18">
        <f>IF($C258="","",IFERROR(VLOOKUP($C258,'設備台帳'!$A$5:$T$204,3,FALSE),""))</f>
        <v/>
      </c>
      <c r="G258" s="25" t="n"/>
      <c r="H258" s="6" t="n"/>
      <c r="I258" s="6" t="n"/>
      <c r="J258" s="6" t="n"/>
      <c r="K258" s="25" t="n"/>
      <c r="L258" s="25" t="n"/>
      <c r="M258" s="6" t="n"/>
      <c r="N258" s="6" t="n"/>
      <c r="O258" s="6" t="n"/>
      <c r="P258" s="6" t="n"/>
      <c r="Q258" s="20" t="n"/>
      <c r="R258" s="20" t="n"/>
      <c r="S258" s="21">
        <f>IF($A258="","",IFERROR($Q258+$R258,0))</f>
        <v/>
      </c>
      <c r="T258" s="6" t="n"/>
      <c r="U258" s="6" t="n"/>
      <c r="V258" s="6" t="n"/>
      <c r="W258" s="6" t="n"/>
    </row>
    <row r="259" ht="20" customHeight="1">
      <c r="A259" s="6" t="n"/>
      <c r="B259" s="6" t="n"/>
      <c r="C259" s="6" t="n"/>
      <c r="D259" s="18">
        <f>IF($C259="","",IFERROR(VLOOKUP($C259,'設備台帳'!$A$5:$T$204,7,FALSE),""))</f>
        <v/>
      </c>
      <c r="E259" s="18">
        <f>IF($C259="","",IFERROR(VLOOKUP($C259,'設備台帳'!$A$5:$T$204,2,FALSE),""))</f>
        <v/>
      </c>
      <c r="F259" s="18">
        <f>IF($C259="","",IFERROR(VLOOKUP($C259,'設備台帳'!$A$5:$T$204,3,FALSE),""))</f>
        <v/>
      </c>
      <c r="G259" s="25" t="n"/>
      <c r="H259" s="6" t="n"/>
      <c r="I259" s="6" t="n"/>
      <c r="J259" s="6" t="n"/>
      <c r="K259" s="25" t="n"/>
      <c r="L259" s="25" t="n"/>
      <c r="M259" s="6" t="n"/>
      <c r="N259" s="6" t="n"/>
      <c r="O259" s="6" t="n"/>
      <c r="P259" s="6" t="n"/>
      <c r="Q259" s="20" t="n"/>
      <c r="R259" s="20" t="n"/>
      <c r="S259" s="21">
        <f>IF($A259="","",IFERROR($Q259+$R259,0))</f>
        <v/>
      </c>
      <c r="T259" s="6" t="n"/>
      <c r="U259" s="6" t="n"/>
      <c r="V259" s="6" t="n"/>
      <c r="W259" s="6" t="n"/>
    </row>
    <row r="260" ht="20" customHeight="1">
      <c r="A260" s="6" t="n"/>
      <c r="B260" s="6" t="n"/>
      <c r="C260" s="6" t="n"/>
      <c r="D260" s="18">
        <f>IF($C260="","",IFERROR(VLOOKUP($C260,'設備台帳'!$A$5:$T$204,7,FALSE),""))</f>
        <v/>
      </c>
      <c r="E260" s="18">
        <f>IF($C260="","",IFERROR(VLOOKUP($C260,'設備台帳'!$A$5:$T$204,2,FALSE),""))</f>
        <v/>
      </c>
      <c r="F260" s="18">
        <f>IF($C260="","",IFERROR(VLOOKUP($C260,'設備台帳'!$A$5:$T$204,3,FALSE),""))</f>
        <v/>
      </c>
      <c r="G260" s="25" t="n"/>
      <c r="H260" s="6" t="n"/>
      <c r="I260" s="6" t="n"/>
      <c r="J260" s="6" t="n"/>
      <c r="K260" s="25" t="n"/>
      <c r="L260" s="25" t="n"/>
      <c r="M260" s="6" t="n"/>
      <c r="N260" s="6" t="n"/>
      <c r="O260" s="6" t="n"/>
      <c r="P260" s="6" t="n"/>
      <c r="Q260" s="20" t="n"/>
      <c r="R260" s="20" t="n"/>
      <c r="S260" s="21">
        <f>IF($A260="","",IFERROR($Q260+$R260,0))</f>
        <v/>
      </c>
      <c r="T260" s="6" t="n"/>
      <c r="U260" s="6" t="n"/>
      <c r="V260" s="6" t="n"/>
      <c r="W260" s="6" t="n"/>
    </row>
    <row r="261" ht="20" customHeight="1">
      <c r="A261" s="6" t="n"/>
      <c r="B261" s="6" t="n"/>
      <c r="C261" s="6" t="n"/>
      <c r="D261" s="18">
        <f>IF($C261="","",IFERROR(VLOOKUP($C261,'設備台帳'!$A$5:$T$204,7,FALSE),""))</f>
        <v/>
      </c>
      <c r="E261" s="18">
        <f>IF($C261="","",IFERROR(VLOOKUP($C261,'設備台帳'!$A$5:$T$204,2,FALSE),""))</f>
        <v/>
      </c>
      <c r="F261" s="18">
        <f>IF($C261="","",IFERROR(VLOOKUP($C261,'設備台帳'!$A$5:$T$204,3,FALSE),""))</f>
        <v/>
      </c>
      <c r="G261" s="25" t="n"/>
      <c r="H261" s="6" t="n"/>
      <c r="I261" s="6" t="n"/>
      <c r="J261" s="6" t="n"/>
      <c r="K261" s="25" t="n"/>
      <c r="L261" s="25" t="n"/>
      <c r="M261" s="6" t="n"/>
      <c r="N261" s="6" t="n"/>
      <c r="O261" s="6" t="n"/>
      <c r="P261" s="6" t="n"/>
      <c r="Q261" s="20" t="n"/>
      <c r="R261" s="20" t="n"/>
      <c r="S261" s="21">
        <f>IF($A261="","",IFERROR($Q261+$R261,0))</f>
        <v/>
      </c>
      <c r="T261" s="6" t="n"/>
      <c r="U261" s="6" t="n"/>
      <c r="V261" s="6" t="n"/>
      <c r="W261" s="6" t="n"/>
    </row>
    <row r="262" ht="20" customHeight="1">
      <c r="A262" s="6" t="n"/>
      <c r="B262" s="6" t="n"/>
      <c r="C262" s="6" t="n"/>
      <c r="D262" s="18">
        <f>IF($C262="","",IFERROR(VLOOKUP($C262,'設備台帳'!$A$5:$T$204,7,FALSE),""))</f>
        <v/>
      </c>
      <c r="E262" s="18">
        <f>IF($C262="","",IFERROR(VLOOKUP($C262,'設備台帳'!$A$5:$T$204,2,FALSE),""))</f>
        <v/>
      </c>
      <c r="F262" s="18">
        <f>IF($C262="","",IFERROR(VLOOKUP($C262,'設備台帳'!$A$5:$T$204,3,FALSE),""))</f>
        <v/>
      </c>
      <c r="G262" s="25" t="n"/>
      <c r="H262" s="6" t="n"/>
      <c r="I262" s="6" t="n"/>
      <c r="J262" s="6" t="n"/>
      <c r="K262" s="25" t="n"/>
      <c r="L262" s="25" t="n"/>
      <c r="M262" s="6" t="n"/>
      <c r="N262" s="6" t="n"/>
      <c r="O262" s="6" t="n"/>
      <c r="P262" s="6" t="n"/>
      <c r="Q262" s="20" t="n"/>
      <c r="R262" s="20" t="n"/>
      <c r="S262" s="21">
        <f>IF($A262="","",IFERROR($Q262+$R262,0))</f>
        <v/>
      </c>
      <c r="T262" s="6" t="n"/>
      <c r="U262" s="6" t="n"/>
      <c r="V262" s="6" t="n"/>
      <c r="W262" s="6" t="n"/>
    </row>
    <row r="263" ht="20" customHeight="1">
      <c r="A263" s="6" t="n"/>
      <c r="B263" s="6" t="n"/>
      <c r="C263" s="6" t="n"/>
      <c r="D263" s="18">
        <f>IF($C263="","",IFERROR(VLOOKUP($C263,'設備台帳'!$A$5:$T$204,7,FALSE),""))</f>
        <v/>
      </c>
      <c r="E263" s="18">
        <f>IF($C263="","",IFERROR(VLOOKUP($C263,'設備台帳'!$A$5:$T$204,2,FALSE),""))</f>
        <v/>
      </c>
      <c r="F263" s="18">
        <f>IF($C263="","",IFERROR(VLOOKUP($C263,'設備台帳'!$A$5:$T$204,3,FALSE),""))</f>
        <v/>
      </c>
      <c r="G263" s="25" t="n"/>
      <c r="H263" s="6" t="n"/>
      <c r="I263" s="6" t="n"/>
      <c r="J263" s="6" t="n"/>
      <c r="K263" s="25" t="n"/>
      <c r="L263" s="25" t="n"/>
      <c r="M263" s="6" t="n"/>
      <c r="N263" s="6" t="n"/>
      <c r="O263" s="6" t="n"/>
      <c r="P263" s="6" t="n"/>
      <c r="Q263" s="20" t="n"/>
      <c r="R263" s="20" t="n"/>
      <c r="S263" s="21">
        <f>IF($A263="","",IFERROR($Q263+$R263,0))</f>
        <v/>
      </c>
      <c r="T263" s="6" t="n"/>
      <c r="U263" s="6" t="n"/>
      <c r="V263" s="6" t="n"/>
      <c r="W263" s="6" t="n"/>
    </row>
    <row r="264" ht="20" customHeight="1">
      <c r="A264" s="6" t="n"/>
      <c r="B264" s="6" t="n"/>
      <c r="C264" s="6" t="n"/>
      <c r="D264" s="18">
        <f>IF($C264="","",IFERROR(VLOOKUP($C264,'設備台帳'!$A$5:$T$204,7,FALSE),""))</f>
        <v/>
      </c>
      <c r="E264" s="18">
        <f>IF($C264="","",IFERROR(VLOOKUP($C264,'設備台帳'!$A$5:$T$204,2,FALSE),""))</f>
        <v/>
      </c>
      <c r="F264" s="18">
        <f>IF($C264="","",IFERROR(VLOOKUP($C264,'設備台帳'!$A$5:$T$204,3,FALSE),""))</f>
        <v/>
      </c>
      <c r="G264" s="25" t="n"/>
      <c r="H264" s="6" t="n"/>
      <c r="I264" s="6" t="n"/>
      <c r="J264" s="6" t="n"/>
      <c r="K264" s="25" t="n"/>
      <c r="L264" s="25" t="n"/>
      <c r="M264" s="6" t="n"/>
      <c r="N264" s="6" t="n"/>
      <c r="O264" s="6" t="n"/>
      <c r="P264" s="6" t="n"/>
      <c r="Q264" s="20" t="n"/>
      <c r="R264" s="20" t="n"/>
      <c r="S264" s="21">
        <f>IF($A264="","",IFERROR($Q264+$R264,0))</f>
        <v/>
      </c>
      <c r="T264" s="6" t="n"/>
      <c r="U264" s="6" t="n"/>
      <c r="V264" s="6" t="n"/>
      <c r="W264" s="6" t="n"/>
    </row>
    <row r="265" ht="20" customHeight="1">
      <c r="A265" s="6" t="n"/>
      <c r="B265" s="6" t="n"/>
      <c r="C265" s="6" t="n"/>
      <c r="D265" s="18">
        <f>IF($C265="","",IFERROR(VLOOKUP($C265,'設備台帳'!$A$5:$T$204,7,FALSE),""))</f>
        <v/>
      </c>
      <c r="E265" s="18">
        <f>IF($C265="","",IFERROR(VLOOKUP($C265,'設備台帳'!$A$5:$T$204,2,FALSE),""))</f>
        <v/>
      </c>
      <c r="F265" s="18">
        <f>IF($C265="","",IFERROR(VLOOKUP($C265,'設備台帳'!$A$5:$T$204,3,FALSE),""))</f>
        <v/>
      </c>
      <c r="G265" s="25" t="n"/>
      <c r="H265" s="6" t="n"/>
      <c r="I265" s="6" t="n"/>
      <c r="J265" s="6" t="n"/>
      <c r="K265" s="25" t="n"/>
      <c r="L265" s="25" t="n"/>
      <c r="M265" s="6" t="n"/>
      <c r="N265" s="6" t="n"/>
      <c r="O265" s="6" t="n"/>
      <c r="P265" s="6" t="n"/>
      <c r="Q265" s="20" t="n"/>
      <c r="R265" s="20" t="n"/>
      <c r="S265" s="21">
        <f>IF($A265="","",IFERROR($Q265+$R265,0))</f>
        <v/>
      </c>
      <c r="T265" s="6" t="n"/>
      <c r="U265" s="6" t="n"/>
      <c r="V265" s="6" t="n"/>
      <c r="W265" s="6" t="n"/>
    </row>
    <row r="266" ht="20" customHeight="1">
      <c r="A266" s="6" t="n"/>
      <c r="B266" s="6" t="n"/>
      <c r="C266" s="6" t="n"/>
      <c r="D266" s="18">
        <f>IF($C266="","",IFERROR(VLOOKUP($C266,'設備台帳'!$A$5:$T$204,7,FALSE),""))</f>
        <v/>
      </c>
      <c r="E266" s="18">
        <f>IF($C266="","",IFERROR(VLOOKUP($C266,'設備台帳'!$A$5:$T$204,2,FALSE),""))</f>
        <v/>
      </c>
      <c r="F266" s="18">
        <f>IF($C266="","",IFERROR(VLOOKUP($C266,'設備台帳'!$A$5:$T$204,3,FALSE),""))</f>
        <v/>
      </c>
      <c r="G266" s="25" t="n"/>
      <c r="H266" s="6" t="n"/>
      <c r="I266" s="6" t="n"/>
      <c r="J266" s="6" t="n"/>
      <c r="K266" s="25" t="n"/>
      <c r="L266" s="25" t="n"/>
      <c r="M266" s="6" t="n"/>
      <c r="N266" s="6" t="n"/>
      <c r="O266" s="6" t="n"/>
      <c r="P266" s="6" t="n"/>
      <c r="Q266" s="20" t="n"/>
      <c r="R266" s="20" t="n"/>
      <c r="S266" s="21">
        <f>IF($A266="","",IFERROR($Q266+$R266,0))</f>
        <v/>
      </c>
      <c r="T266" s="6" t="n"/>
      <c r="U266" s="6" t="n"/>
      <c r="V266" s="6" t="n"/>
      <c r="W266" s="6" t="n"/>
    </row>
    <row r="267" ht="20" customHeight="1">
      <c r="A267" s="6" t="n"/>
      <c r="B267" s="6" t="n"/>
      <c r="C267" s="6" t="n"/>
      <c r="D267" s="18">
        <f>IF($C267="","",IFERROR(VLOOKUP($C267,'設備台帳'!$A$5:$T$204,7,FALSE),""))</f>
        <v/>
      </c>
      <c r="E267" s="18">
        <f>IF($C267="","",IFERROR(VLOOKUP($C267,'設備台帳'!$A$5:$T$204,2,FALSE),""))</f>
        <v/>
      </c>
      <c r="F267" s="18">
        <f>IF($C267="","",IFERROR(VLOOKUP($C267,'設備台帳'!$A$5:$T$204,3,FALSE),""))</f>
        <v/>
      </c>
      <c r="G267" s="25" t="n"/>
      <c r="H267" s="6" t="n"/>
      <c r="I267" s="6" t="n"/>
      <c r="J267" s="6" t="n"/>
      <c r="K267" s="25" t="n"/>
      <c r="L267" s="25" t="n"/>
      <c r="M267" s="6" t="n"/>
      <c r="N267" s="6" t="n"/>
      <c r="O267" s="6" t="n"/>
      <c r="P267" s="6" t="n"/>
      <c r="Q267" s="20" t="n"/>
      <c r="R267" s="20" t="n"/>
      <c r="S267" s="21">
        <f>IF($A267="","",IFERROR($Q267+$R267,0))</f>
        <v/>
      </c>
      <c r="T267" s="6" t="n"/>
      <c r="U267" s="6" t="n"/>
      <c r="V267" s="6" t="n"/>
      <c r="W267" s="6" t="n"/>
    </row>
    <row r="268" ht="20" customHeight="1">
      <c r="A268" s="6" t="n"/>
      <c r="B268" s="6" t="n"/>
      <c r="C268" s="6" t="n"/>
      <c r="D268" s="18">
        <f>IF($C268="","",IFERROR(VLOOKUP($C268,'設備台帳'!$A$5:$T$204,7,FALSE),""))</f>
        <v/>
      </c>
      <c r="E268" s="18">
        <f>IF($C268="","",IFERROR(VLOOKUP($C268,'設備台帳'!$A$5:$T$204,2,FALSE),""))</f>
        <v/>
      </c>
      <c r="F268" s="18">
        <f>IF($C268="","",IFERROR(VLOOKUP($C268,'設備台帳'!$A$5:$T$204,3,FALSE),""))</f>
        <v/>
      </c>
      <c r="G268" s="25" t="n"/>
      <c r="H268" s="6" t="n"/>
      <c r="I268" s="6" t="n"/>
      <c r="J268" s="6" t="n"/>
      <c r="K268" s="25" t="n"/>
      <c r="L268" s="25" t="n"/>
      <c r="M268" s="6" t="n"/>
      <c r="N268" s="6" t="n"/>
      <c r="O268" s="6" t="n"/>
      <c r="P268" s="6" t="n"/>
      <c r="Q268" s="20" t="n"/>
      <c r="R268" s="20" t="n"/>
      <c r="S268" s="21">
        <f>IF($A268="","",IFERROR($Q268+$R268,0))</f>
        <v/>
      </c>
      <c r="T268" s="6" t="n"/>
      <c r="U268" s="6" t="n"/>
      <c r="V268" s="6" t="n"/>
      <c r="W268" s="6" t="n"/>
    </row>
    <row r="269" ht="20" customHeight="1">
      <c r="A269" s="6" t="n"/>
      <c r="B269" s="6" t="n"/>
      <c r="C269" s="6" t="n"/>
      <c r="D269" s="18">
        <f>IF($C269="","",IFERROR(VLOOKUP($C269,'設備台帳'!$A$5:$T$204,7,FALSE),""))</f>
        <v/>
      </c>
      <c r="E269" s="18">
        <f>IF($C269="","",IFERROR(VLOOKUP($C269,'設備台帳'!$A$5:$T$204,2,FALSE),""))</f>
        <v/>
      </c>
      <c r="F269" s="18">
        <f>IF($C269="","",IFERROR(VLOOKUP($C269,'設備台帳'!$A$5:$T$204,3,FALSE),""))</f>
        <v/>
      </c>
      <c r="G269" s="25" t="n"/>
      <c r="H269" s="6" t="n"/>
      <c r="I269" s="6" t="n"/>
      <c r="J269" s="6" t="n"/>
      <c r="K269" s="25" t="n"/>
      <c r="L269" s="25" t="n"/>
      <c r="M269" s="6" t="n"/>
      <c r="N269" s="6" t="n"/>
      <c r="O269" s="6" t="n"/>
      <c r="P269" s="6" t="n"/>
      <c r="Q269" s="20" t="n"/>
      <c r="R269" s="20" t="n"/>
      <c r="S269" s="21">
        <f>IF($A269="","",IFERROR($Q269+$R269,0))</f>
        <v/>
      </c>
      <c r="T269" s="6" t="n"/>
      <c r="U269" s="6" t="n"/>
      <c r="V269" s="6" t="n"/>
      <c r="W269" s="6" t="n"/>
    </row>
    <row r="270" ht="20" customHeight="1">
      <c r="A270" s="6" t="n"/>
      <c r="B270" s="6" t="n"/>
      <c r="C270" s="6" t="n"/>
      <c r="D270" s="18">
        <f>IF($C270="","",IFERROR(VLOOKUP($C270,'設備台帳'!$A$5:$T$204,7,FALSE),""))</f>
        <v/>
      </c>
      <c r="E270" s="18">
        <f>IF($C270="","",IFERROR(VLOOKUP($C270,'設備台帳'!$A$5:$T$204,2,FALSE),""))</f>
        <v/>
      </c>
      <c r="F270" s="18">
        <f>IF($C270="","",IFERROR(VLOOKUP($C270,'設備台帳'!$A$5:$T$204,3,FALSE),""))</f>
        <v/>
      </c>
      <c r="G270" s="25" t="n"/>
      <c r="H270" s="6" t="n"/>
      <c r="I270" s="6" t="n"/>
      <c r="J270" s="6" t="n"/>
      <c r="K270" s="25" t="n"/>
      <c r="L270" s="25" t="n"/>
      <c r="M270" s="6" t="n"/>
      <c r="N270" s="6" t="n"/>
      <c r="O270" s="6" t="n"/>
      <c r="P270" s="6" t="n"/>
      <c r="Q270" s="20" t="n"/>
      <c r="R270" s="20" t="n"/>
      <c r="S270" s="21">
        <f>IF($A270="","",IFERROR($Q270+$R270,0))</f>
        <v/>
      </c>
      <c r="T270" s="6" t="n"/>
      <c r="U270" s="6" t="n"/>
      <c r="V270" s="6" t="n"/>
      <c r="W270" s="6" t="n"/>
    </row>
    <row r="271" ht="20" customHeight="1">
      <c r="A271" s="6" t="n"/>
      <c r="B271" s="6" t="n"/>
      <c r="C271" s="6" t="n"/>
      <c r="D271" s="18">
        <f>IF($C271="","",IFERROR(VLOOKUP($C271,'設備台帳'!$A$5:$T$204,7,FALSE),""))</f>
        <v/>
      </c>
      <c r="E271" s="18">
        <f>IF($C271="","",IFERROR(VLOOKUP($C271,'設備台帳'!$A$5:$T$204,2,FALSE),""))</f>
        <v/>
      </c>
      <c r="F271" s="18">
        <f>IF($C271="","",IFERROR(VLOOKUP($C271,'設備台帳'!$A$5:$T$204,3,FALSE),""))</f>
        <v/>
      </c>
      <c r="G271" s="25" t="n"/>
      <c r="H271" s="6" t="n"/>
      <c r="I271" s="6" t="n"/>
      <c r="J271" s="6" t="n"/>
      <c r="K271" s="25" t="n"/>
      <c r="L271" s="25" t="n"/>
      <c r="M271" s="6" t="n"/>
      <c r="N271" s="6" t="n"/>
      <c r="O271" s="6" t="n"/>
      <c r="P271" s="6" t="n"/>
      <c r="Q271" s="20" t="n"/>
      <c r="R271" s="20" t="n"/>
      <c r="S271" s="21">
        <f>IF($A271="","",IFERROR($Q271+$R271,0))</f>
        <v/>
      </c>
      <c r="T271" s="6" t="n"/>
      <c r="U271" s="6" t="n"/>
      <c r="V271" s="6" t="n"/>
      <c r="W271" s="6" t="n"/>
    </row>
    <row r="272" ht="20" customHeight="1">
      <c r="A272" s="6" t="n"/>
      <c r="B272" s="6" t="n"/>
      <c r="C272" s="6" t="n"/>
      <c r="D272" s="18">
        <f>IF($C272="","",IFERROR(VLOOKUP($C272,'設備台帳'!$A$5:$T$204,7,FALSE),""))</f>
        <v/>
      </c>
      <c r="E272" s="18">
        <f>IF($C272="","",IFERROR(VLOOKUP($C272,'設備台帳'!$A$5:$T$204,2,FALSE),""))</f>
        <v/>
      </c>
      <c r="F272" s="18">
        <f>IF($C272="","",IFERROR(VLOOKUP($C272,'設備台帳'!$A$5:$T$204,3,FALSE),""))</f>
        <v/>
      </c>
      <c r="G272" s="25" t="n"/>
      <c r="H272" s="6" t="n"/>
      <c r="I272" s="6" t="n"/>
      <c r="J272" s="6" t="n"/>
      <c r="K272" s="25" t="n"/>
      <c r="L272" s="25" t="n"/>
      <c r="M272" s="6" t="n"/>
      <c r="N272" s="6" t="n"/>
      <c r="O272" s="6" t="n"/>
      <c r="P272" s="6" t="n"/>
      <c r="Q272" s="20" t="n"/>
      <c r="R272" s="20" t="n"/>
      <c r="S272" s="21">
        <f>IF($A272="","",IFERROR($Q272+$R272,0))</f>
        <v/>
      </c>
      <c r="T272" s="6" t="n"/>
      <c r="U272" s="6" t="n"/>
      <c r="V272" s="6" t="n"/>
      <c r="W272" s="6" t="n"/>
    </row>
    <row r="273" ht="20" customHeight="1">
      <c r="A273" s="6" t="n"/>
      <c r="B273" s="6" t="n"/>
      <c r="C273" s="6" t="n"/>
      <c r="D273" s="18">
        <f>IF($C273="","",IFERROR(VLOOKUP($C273,'設備台帳'!$A$5:$T$204,7,FALSE),""))</f>
        <v/>
      </c>
      <c r="E273" s="18">
        <f>IF($C273="","",IFERROR(VLOOKUP($C273,'設備台帳'!$A$5:$T$204,2,FALSE),""))</f>
        <v/>
      </c>
      <c r="F273" s="18">
        <f>IF($C273="","",IFERROR(VLOOKUP($C273,'設備台帳'!$A$5:$T$204,3,FALSE),""))</f>
        <v/>
      </c>
      <c r="G273" s="25" t="n"/>
      <c r="H273" s="6" t="n"/>
      <c r="I273" s="6" t="n"/>
      <c r="J273" s="6" t="n"/>
      <c r="K273" s="25" t="n"/>
      <c r="L273" s="25" t="n"/>
      <c r="M273" s="6" t="n"/>
      <c r="N273" s="6" t="n"/>
      <c r="O273" s="6" t="n"/>
      <c r="P273" s="6" t="n"/>
      <c r="Q273" s="20" t="n"/>
      <c r="R273" s="20" t="n"/>
      <c r="S273" s="21">
        <f>IF($A273="","",IFERROR($Q273+$R273,0))</f>
        <v/>
      </c>
      <c r="T273" s="6" t="n"/>
      <c r="U273" s="6" t="n"/>
      <c r="V273" s="6" t="n"/>
      <c r="W273" s="6" t="n"/>
    </row>
    <row r="274" ht="20" customHeight="1">
      <c r="A274" s="6" t="n"/>
      <c r="B274" s="6" t="n"/>
      <c r="C274" s="6" t="n"/>
      <c r="D274" s="18">
        <f>IF($C274="","",IFERROR(VLOOKUP($C274,'設備台帳'!$A$5:$T$204,7,FALSE),""))</f>
        <v/>
      </c>
      <c r="E274" s="18">
        <f>IF($C274="","",IFERROR(VLOOKUP($C274,'設備台帳'!$A$5:$T$204,2,FALSE),""))</f>
        <v/>
      </c>
      <c r="F274" s="18">
        <f>IF($C274="","",IFERROR(VLOOKUP($C274,'設備台帳'!$A$5:$T$204,3,FALSE),""))</f>
        <v/>
      </c>
      <c r="G274" s="25" t="n"/>
      <c r="H274" s="6" t="n"/>
      <c r="I274" s="6" t="n"/>
      <c r="J274" s="6" t="n"/>
      <c r="K274" s="25" t="n"/>
      <c r="L274" s="25" t="n"/>
      <c r="M274" s="6" t="n"/>
      <c r="N274" s="6" t="n"/>
      <c r="O274" s="6" t="n"/>
      <c r="P274" s="6" t="n"/>
      <c r="Q274" s="20" t="n"/>
      <c r="R274" s="20" t="n"/>
      <c r="S274" s="21">
        <f>IF($A274="","",IFERROR($Q274+$R274,0))</f>
        <v/>
      </c>
      <c r="T274" s="6" t="n"/>
      <c r="U274" s="6" t="n"/>
      <c r="V274" s="6" t="n"/>
      <c r="W274" s="6" t="n"/>
    </row>
    <row r="275" ht="20" customHeight="1">
      <c r="A275" s="6" t="n"/>
      <c r="B275" s="6" t="n"/>
      <c r="C275" s="6" t="n"/>
      <c r="D275" s="18">
        <f>IF($C275="","",IFERROR(VLOOKUP($C275,'設備台帳'!$A$5:$T$204,7,FALSE),""))</f>
        <v/>
      </c>
      <c r="E275" s="18">
        <f>IF($C275="","",IFERROR(VLOOKUP($C275,'設備台帳'!$A$5:$T$204,2,FALSE),""))</f>
        <v/>
      </c>
      <c r="F275" s="18">
        <f>IF($C275="","",IFERROR(VLOOKUP($C275,'設備台帳'!$A$5:$T$204,3,FALSE),""))</f>
        <v/>
      </c>
      <c r="G275" s="25" t="n"/>
      <c r="H275" s="6" t="n"/>
      <c r="I275" s="6" t="n"/>
      <c r="J275" s="6" t="n"/>
      <c r="K275" s="25" t="n"/>
      <c r="L275" s="25" t="n"/>
      <c r="M275" s="6" t="n"/>
      <c r="N275" s="6" t="n"/>
      <c r="O275" s="6" t="n"/>
      <c r="P275" s="6" t="n"/>
      <c r="Q275" s="20" t="n"/>
      <c r="R275" s="20" t="n"/>
      <c r="S275" s="21">
        <f>IF($A275="","",IFERROR($Q275+$R275,0))</f>
        <v/>
      </c>
      <c r="T275" s="6" t="n"/>
      <c r="U275" s="6" t="n"/>
      <c r="V275" s="6" t="n"/>
      <c r="W275" s="6" t="n"/>
    </row>
    <row r="276" ht="20" customHeight="1">
      <c r="A276" s="6" t="n"/>
      <c r="B276" s="6" t="n"/>
      <c r="C276" s="6" t="n"/>
      <c r="D276" s="18">
        <f>IF($C276="","",IFERROR(VLOOKUP($C276,'設備台帳'!$A$5:$T$204,7,FALSE),""))</f>
        <v/>
      </c>
      <c r="E276" s="18">
        <f>IF($C276="","",IFERROR(VLOOKUP($C276,'設備台帳'!$A$5:$T$204,2,FALSE),""))</f>
        <v/>
      </c>
      <c r="F276" s="18">
        <f>IF($C276="","",IFERROR(VLOOKUP($C276,'設備台帳'!$A$5:$T$204,3,FALSE),""))</f>
        <v/>
      </c>
      <c r="G276" s="25" t="n"/>
      <c r="H276" s="6" t="n"/>
      <c r="I276" s="6" t="n"/>
      <c r="J276" s="6" t="n"/>
      <c r="K276" s="25" t="n"/>
      <c r="L276" s="25" t="n"/>
      <c r="M276" s="6" t="n"/>
      <c r="N276" s="6" t="n"/>
      <c r="O276" s="6" t="n"/>
      <c r="P276" s="6" t="n"/>
      <c r="Q276" s="20" t="n"/>
      <c r="R276" s="20" t="n"/>
      <c r="S276" s="21">
        <f>IF($A276="","",IFERROR($Q276+$R276,0))</f>
        <v/>
      </c>
      <c r="T276" s="6" t="n"/>
      <c r="U276" s="6" t="n"/>
      <c r="V276" s="6" t="n"/>
      <c r="W276" s="6" t="n"/>
    </row>
    <row r="277" ht="20" customHeight="1">
      <c r="A277" s="6" t="n"/>
      <c r="B277" s="6" t="n"/>
      <c r="C277" s="6" t="n"/>
      <c r="D277" s="18">
        <f>IF($C277="","",IFERROR(VLOOKUP($C277,'設備台帳'!$A$5:$T$204,7,FALSE),""))</f>
        <v/>
      </c>
      <c r="E277" s="18">
        <f>IF($C277="","",IFERROR(VLOOKUP($C277,'設備台帳'!$A$5:$T$204,2,FALSE),""))</f>
        <v/>
      </c>
      <c r="F277" s="18">
        <f>IF($C277="","",IFERROR(VLOOKUP($C277,'設備台帳'!$A$5:$T$204,3,FALSE),""))</f>
        <v/>
      </c>
      <c r="G277" s="25" t="n"/>
      <c r="H277" s="6" t="n"/>
      <c r="I277" s="6" t="n"/>
      <c r="J277" s="6" t="n"/>
      <c r="K277" s="25" t="n"/>
      <c r="L277" s="25" t="n"/>
      <c r="M277" s="6" t="n"/>
      <c r="N277" s="6" t="n"/>
      <c r="O277" s="6" t="n"/>
      <c r="P277" s="6" t="n"/>
      <c r="Q277" s="20" t="n"/>
      <c r="R277" s="20" t="n"/>
      <c r="S277" s="21">
        <f>IF($A277="","",IFERROR($Q277+$R277,0))</f>
        <v/>
      </c>
      <c r="T277" s="6" t="n"/>
      <c r="U277" s="6" t="n"/>
      <c r="V277" s="6" t="n"/>
      <c r="W277" s="6" t="n"/>
    </row>
    <row r="278" ht="20" customHeight="1">
      <c r="A278" s="6" t="n"/>
      <c r="B278" s="6" t="n"/>
      <c r="C278" s="6" t="n"/>
      <c r="D278" s="18">
        <f>IF($C278="","",IFERROR(VLOOKUP($C278,'設備台帳'!$A$5:$T$204,7,FALSE),""))</f>
        <v/>
      </c>
      <c r="E278" s="18">
        <f>IF($C278="","",IFERROR(VLOOKUP($C278,'設備台帳'!$A$5:$T$204,2,FALSE),""))</f>
        <v/>
      </c>
      <c r="F278" s="18">
        <f>IF($C278="","",IFERROR(VLOOKUP($C278,'設備台帳'!$A$5:$T$204,3,FALSE),""))</f>
        <v/>
      </c>
      <c r="G278" s="25" t="n"/>
      <c r="H278" s="6" t="n"/>
      <c r="I278" s="6" t="n"/>
      <c r="J278" s="6" t="n"/>
      <c r="K278" s="25" t="n"/>
      <c r="L278" s="25" t="n"/>
      <c r="M278" s="6" t="n"/>
      <c r="N278" s="6" t="n"/>
      <c r="O278" s="6" t="n"/>
      <c r="P278" s="6" t="n"/>
      <c r="Q278" s="20" t="n"/>
      <c r="R278" s="20" t="n"/>
      <c r="S278" s="21">
        <f>IF($A278="","",IFERROR($Q278+$R278,0))</f>
        <v/>
      </c>
      <c r="T278" s="6" t="n"/>
      <c r="U278" s="6" t="n"/>
      <c r="V278" s="6" t="n"/>
      <c r="W278" s="6" t="n"/>
    </row>
    <row r="279" ht="20" customHeight="1">
      <c r="A279" s="6" t="n"/>
      <c r="B279" s="6" t="n"/>
      <c r="C279" s="6" t="n"/>
      <c r="D279" s="18">
        <f>IF($C279="","",IFERROR(VLOOKUP($C279,'設備台帳'!$A$5:$T$204,7,FALSE),""))</f>
        <v/>
      </c>
      <c r="E279" s="18">
        <f>IF($C279="","",IFERROR(VLOOKUP($C279,'設備台帳'!$A$5:$T$204,2,FALSE),""))</f>
        <v/>
      </c>
      <c r="F279" s="18">
        <f>IF($C279="","",IFERROR(VLOOKUP($C279,'設備台帳'!$A$5:$T$204,3,FALSE),""))</f>
        <v/>
      </c>
      <c r="G279" s="25" t="n"/>
      <c r="H279" s="6" t="n"/>
      <c r="I279" s="6" t="n"/>
      <c r="J279" s="6" t="n"/>
      <c r="K279" s="25" t="n"/>
      <c r="L279" s="25" t="n"/>
      <c r="M279" s="6" t="n"/>
      <c r="N279" s="6" t="n"/>
      <c r="O279" s="6" t="n"/>
      <c r="P279" s="6" t="n"/>
      <c r="Q279" s="20" t="n"/>
      <c r="R279" s="20" t="n"/>
      <c r="S279" s="21">
        <f>IF($A279="","",IFERROR($Q279+$R279,0))</f>
        <v/>
      </c>
      <c r="T279" s="6" t="n"/>
      <c r="U279" s="6" t="n"/>
      <c r="V279" s="6" t="n"/>
      <c r="W279" s="6" t="n"/>
    </row>
    <row r="280" ht="20" customHeight="1">
      <c r="A280" s="6" t="n"/>
      <c r="B280" s="6" t="n"/>
      <c r="C280" s="6" t="n"/>
      <c r="D280" s="18">
        <f>IF($C280="","",IFERROR(VLOOKUP($C280,'設備台帳'!$A$5:$T$204,7,FALSE),""))</f>
        <v/>
      </c>
      <c r="E280" s="18">
        <f>IF($C280="","",IFERROR(VLOOKUP($C280,'設備台帳'!$A$5:$T$204,2,FALSE),""))</f>
        <v/>
      </c>
      <c r="F280" s="18">
        <f>IF($C280="","",IFERROR(VLOOKUP($C280,'設備台帳'!$A$5:$T$204,3,FALSE),""))</f>
        <v/>
      </c>
      <c r="G280" s="25" t="n"/>
      <c r="H280" s="6" t="n"/>
      <c r="I280" s="6" t="n"/>
      <c r="J280" s="6" t="n"/>
      <c r="K280" s="25" t="n"/>
      <c r="L280" s="25" t="n"/>
      <c r="M280" s="6" t="n"/>
      <c r="N280" s="6" t="n"/>
      <c r="O280" s="6" t="n"/>
      <c r="P280" s="6" t="n"/>
      <c r="Q280" s="20" t="n"/>
      <c r="R280" s="20" t="n"/>
      <c r="S280" s="21">
        <f>IF($A280="","",IFERROR($Q280+$R280,0))</f>
        <v/>
      </c>
      <c r="T280" s="6" t="n"/>
      <c r="U280" s="6" t="n"/>
      <c r="V280" s="6" t="n"/>
      <c r="W280" s="6" t="n"/>
    </row>
    <row r="281" ht="20" customHeight="1">
      <c r="A281" s="6" t="n"/>
      <c r="B281" s="6" t="n"/>
      <c r="C281" s="6" t="n"/>
      <c r="D281" s="18">
        <f>IF($C281="","",IFERROR(VLOOKUP($C281,'設備台帳'!$A$5:$T$204,7,FALSE),""))</f>
        <v/>
      </c>
      <c r="E281" s="18">
        <f>IF($C281="","",IFERROR(VLOOKUP($C281,'設備台帳'!$A$5:$T$204,2,FALSE),""))</f>
        <v/>
      </c>
      <c r="F281" s="18">
        <f>IF($C281="","",IFERROR(VLOOKUP($C281,'設備台帳'!$A$5:$T$204,3,FALSE),""))</f>
        <v/>
      </c>
      <c r="G281" s="25" t="n"/>
      <c r="H281" s="6" t="n"/>
      <c r="I281" s="6" t="n"/>
      <c r="J281" s="6" t="n"/>
      <c r="K281" s="25" t="n"/>
      <c r="L281" s="25" t="n"/>
      <c r="M281" s="6" t="n"/>
      <c r="N281" s="6" t="n"/>
      <c r="O281" s="6" t="n"/>
      <c r="P281" s="6" t="n"/>
      <c r="Q281" s="20" t="n"/>
      <c r="R281" s="20" t="n"/>
      <c r="S281" s="21">
        <f>IF($A281="","",IFERROR($Q281+$R281,0))</f>
        <v/>
      </c>
      <c r="T281" s="6" t="n"/>
      <c r="U281" s="6" t="n"/>
      <c r="V281" s="6" t="n"/>
      <c r="W281" s="6" t="n"/>
    </row>
    <row r="282" ht="20" customHeight="1">
      <c r="A282" s="6" t="n"/>
      <c r="B282" s="6" t="n"/>
      <c r="C282" s="6" t="n"/>
      <c r="D282" s="18">
        <f>IF($C282="","",IFERROR(VLOOKUP($C282,'設備台帳'!$A$5:$T$204,7,FALSE),""))</f>
        <v/>
      </c>
      <c r="E282" s="18">
        <f>IF($C282="","",IFERROR(VLOOKUP($C282,'設備台帳'!$A$5:$T$204,2,FALSE),""))</f>
        <v/>
      </c>
      <c r="F282" s="18">
        <f>IF($C282="","",IFERROR(VLOOKUP($C282,'設備台帳'!$A$5:$T$204,3,FALSE),""))</f>
        <v/>
      </c>
      <c r="G282" s="25" t="n"/>
      <c r="H282" s="6" t="n"/>
      <c r="I282" s="6" t="n"/>
      <c r="J282" s="6" t="n"/>
      <c r="K282" s="25" t="n"/>
      <c r="L282" s="25" t="n"/>
      <c r="M282" s="6" t="n"/>
      <c r="N282" s="6" t="n"/>
      <c r="O282" s="6" t="n"/>
      <c r="P282" s="6" t="n"/>
      <c r="Q282" s="20" t="n"/>
      <c r="R282" s="20" t="n"/>
      <c r="S282" s="21">
        <f>IF($A282="","",IFERROR($Q282+$R282,0))</f>
        <v/>
      </c>
      <c r="T282" s="6" t="n"/>
      <c r="U282" s="6" t="n"/>
      <c r="V282" s="6" t="n"/>
      <c r="W282" s="6" t="n"/>
    </row>
    <row r="283" ht="20" customHeight="1">
      <c r="A283" s="6" t="n"/>
      <c r="B283" s="6" t="n"/>
      <c r="C283" s="6" t="n"/>
      <c r="D283" s="18">
        <f>IF($C283="","",IFERROR(VLOOKUP($C283,'設備台帳'!$A$5:$T$204,7,FALSE),""))</f>
        <v/>
      </c>
      <c r="E283" s="18">
        <f>IF($C283="","",IFERROR(VLOOKUP($C283,'設備台帳'!$A$5:$T$204,2,FALSE),""))</f>
        <v/>
      </c>
      <c r="F283" s="18">
        <f>IF($C283="","",IFERROR(VLOOKUP($C283,'設備台帳'!$A$5:$T$204,3,FALSE),""))</f>
        <v/>
      </c>
      <c r="G283" s="25" t="n"/>
      <c r="H283" s="6" t="n"/>
      <c r="I283" s="6" t="n"/>
      <c r="J283" s="6" t="n"/>
      <c r="K283" s="25" t="n"/>
      <c r="L283" s="25" t="n"/>
      <c r="M283" s="6" t="n"/>
      <c r="N283" s="6" t="n"/>
      <c r="O283" s="6" t="n"/>
      <c r="P283" s="6" t="n"/>
      <c r="Q283" s="20" t="n"/>
      <c r="R283" s="20" t="n"/>
      <c r="S283" s="21">
        <f>IF($A283="","",IFERROR($Q283+$R283,0))</f>
        <v/>
      </c>
      <c r="T283" s="6" t="n"/>
      <c r="U283" s="6" t="n"/>
      <c r="V283" s="6" t="n"/>
      <c r="W283" s="6" t="n"/>
    </row>
    <row r="284" ht="20" customHeight="1">
      <c r="A284" s="6" t="n"/>
      <c r="B284" s="6" t="n"/>
      <c r="C284" s="6" t="n"/>
      <c r="D284" s="18">
        <f>IF($C284="","",IFERROR(VLOOKUP($C284,'設備台帳'!$A$5:$T$204,7,FALSE),""))</f>
        <v/>
      </c>
      <c r="E284" s="18">
        <f>IF($C284="","",IFERROR(VLOOKUP($C284,'設備台帳'!$A$5:$T$204,2,FALSE),""))</f>
        <v/>
      </c>
      <c r="F284" s="18">
        <f>IF($C284="","",IFERROR(VLOOKUP($C284,'設備台帳'!$A$5:$T$204,3,FALSE),""))</f>
        <v/>
      </c>
      <c r="G284" s="25" t="n"/>
      <c r="H284" s="6" t="n"/>
      <c r="I284" s="6" t="n"/>
      <c r="J284" s="6" t="n"/>
      <c r="K284" s="25" t="n"/>
      <c r="L284" s="25" t="n"/>
      <c r="M284" s="6" t="n"/>
      <c r="N284" s="6" t="n"/>
      <c r="O284" s="6" t="n"/>
      <c r="P284" s="6" t="n"/>
      <c r="Q284" s="20" t="n"/>
      <c r="R284" s="20" t="n"/>
      <c r="S284" s="21">
        <f>IF($A284="","",IFERROR($Q284+$R284,0))</f>
        <v/>
      </c>
      <c r="T284" s="6" t="n"/>
      <c r="U284" s="6" t="n"/>
      <c r="V284" s="6" t="n"/>
      <c r="W284" s="6" t="n"/>
    </row>
    <row r="285" ht="20" customHeight="1">
      <c r="A285" s="6" t="n"/>
      <c r="B285" s="6" t="n"/>
      <c r="C285" s="6" t="n"/>
      <c r="D285" s="18">
        <f>IF($C285="","",IFERROR(VLOOKUP($C285,'設備台帳'!$A$5:$T$204,7,FALSE),""))</f>
        <v/>
      </c>
      <c r="E285" s="18">
        <f>IF($C285="","",IFERROR(VLOOKUP($C285,'設備台帳'!$A$5:$T$204,2,FALSE),""))</f>
        <v/>
      </c>
      <c r="F285" s="18">
        <f>IF($C285="","",IFERROR(VLOOKUP($C285,'設備台帳'!$A$5:$T$204,3,FALSE),""))</f>
        <v/>
      </c>
      <c r="G285" s="25" t="n"/>
      <c r="H285" s="6" t="n"/>
      <c r="I285" s="6" t="n"/>
      <c r="J285" s="6" t="n"/>
      <c r="K285" s="25" t="n"/>
      <c r="L285" s="25" t="n"/>
      <c r="M285" s="6" t="n"/>
      <c r="N285" s="6" t="n"/>
      <c r="O285" s="6" t="n"/>
      <c r="P285" s="6" t="n"/>
      <c r="Q285" s="20" t="n"/>
      <c r="R285" s="20" t="n"/>
      <c r="S285" s="21">
        <f>IF($A285="","",IFERROR($Q285+$R285,0))</f>
        <v/>
      </c>
      <c r="T285" s="6" t="n"/>
      <c r="U285" s="6" t="n"/>
      <c r="V285" s="6" t="n"/>
      <c r="W285" s="6" t="n"/>
    </row>
    <row r="286" ht="20" customHeight="1">
      <c r="A286" s="6" t="n"/>
      <c r="B286" s="6" t="n"/>
      <c r="C286" s="6" t="n"/>
      <c r="D286" s="18">
        <f>IF($C286="","",IFERROR(VLOOKUP($C286,'設備台帳'!$A$5:$T$204,7,FALSE),""))</f>
        <v/>
      </c>
      <c r="E286" s="18">
        <f>IF($C286="","",IFERROR(VLOOKUP($C286,'設備台帳'!$A$5:$T$204,2,FALSE),""))</f>
        <v/>
      </c>
      <c r="F286" s="18">
        <f>IF($C286="","",IFERROR(VLOOKUP($C286,'設備台帳'!$A$5:$T$204,3,FALSE),""))</f>
        <v/>
      </c>
      <c r="G286" s="25" t="n"/>
      <c r="H286" s="6" t="n"/>
      <c r="I286" s="6" t="n"/>
      <c r="J286" s="6" t="n"/>
      <c r="K286" s="25" t="n"/>
      <c r="L286" s="25" t="n"/>
      <c r="M286" s="6" t="n"/>
      <c r="N286" s="6" t="n"/>
      <c r="O286" s="6" t="n"/>
      <c r="P286" s="6" t="n"/>
      <c r="Q286" s="20" t="n"/>
      <c r="R286" s="20" t="n"/>
      <c r="S286" s="21">
        <f>IF($A286="","",IFERROR($Q286+$R286,0))</f>
        <v/>
      </c>
      <c r="T286" s="6" t="n"/>
      <c r="U286" s="6" t="n"/>
      <c r="V286" s="6" t="n"/>
      <c r="W286" s="6" t="n"/>
    </row>
    <row r="287" ht="20" customHeight="1">
      <c r="A287" s="6" t="n"/>
      <c r="B287" s="6" t="n"/>
      <c r="C287" s="6" t="n"/>
      <c r="D287" s="18">
        <f>IF($C287="","",IFERROR(VLOOKUP($C287,'設備台帳'!$A$5:$T$204,7,FALSE),""))</f>
        <v/>
      </c>
      <c r="E287" s="18">
        <f>IF($C287="","",IFERROR(VLOOKUP($C287,'設備台帳'!$A$5:$T$204,2,FALSE),""))</f>
        <v/>
      </c>
      <c r="F287" s="18">
        <f>IF($C287="","",IFERROR(VLOOKUP($C287,'設備台帳'!$A$5:$T$204,3,FALSE),""))</f>
        <v/>
      </c>
      <c r="G287" s="25" t="n"/>
      <c r="H287" s="6" t="n"/>
      <c r="I287" s="6" t="n"/>
      <c r="J287" s="6" t="n"/>
      <c r="K287" s="25" t="n"/>
      <c r="L287" s="25" t="n"/>
      <c r="M287" s="6" t="n"/>
      <c r="N287" s="6" t="n"/>
      <c r="O287" s="6" t="n"/>
      <c r="P287" s="6" t="n"/>
      <c r="Q287" s="20" t="n"/>
      <c r="R287" s="20" t="n"/>
      <c r="S287" s="21">
        <f>IF($A287="","",IFERROR($Q287+$R287,0))</f>
        <v/>
      </c>
      <c r="T287" s="6" t="n"/>
      <c r="U287" s="6" t="n"/>
      <c r="V287" s="6" t="n"/>
      <c r="W287" s="6" t="n"/>
    </row>
    <row r="288" ht="20" customHeight="1">
      <c r="A288" s="6" t="n"/>
      <c r="B288" s="6" t="n"/>
      <c r="C288" s="6" t="n"/>
      <c r="D288" s="18">
        <f>IF($C288="","",IFERROR(VLOOKUP($C288,'設備台帳'!$A$5:$T$204,7,FALSE),""))</f>
        <v/>
      </c>
      <c r="E288" s="18">
        <f>IF($C288="","",IFERROR(VLOOKUP($C288,'設備台帳'!$A$5:$T$204,2,FALSE),""))</f>
        <v/>
      </c>
      <c r="F288" s="18">
        <f>IF($C288="","",IFERROR(VLOOKUP($C288,'設備台帳'!$A$5:$T$204,3,FALSE),""))</f>
        <v/>
      </c>
      <c r="G288" s="25" t="n"/>
      <c r="H288" s="6" t="n"/>
      <c r="I288" s="6" t="n"/>
      <c r="J288" s="6" t="n"/>
      <c r="K288" s="25" t="n"/>
      <c r="L288" s="25" t="n"/>
      <c r="M288" s="6" t="n"/>
      <c r="N288" s="6" t="n"/>
      <c r="O288" s="6" t="n"/>
      <c r="P288" s="6" t="n"/>
      <c r="Q288" s="20" t="n"/>
      <c r="R288" s="20" t="n"/>
      <c r="S288" s="21">
        <f>IF($A288="","",IFERROR($Q288+$R288,0))</f>
        <v/>
      </c>
      <c r="T288" s="6" t="n"/>
      <c r="U288" s="6" t="n"/>
      <c r="V288" s="6" t="n"/>
      <c r="W288" s="6" t="n"/>
    </row>
    <row r="289" ht="20" customHeight="1">
      <c r="A289" s="6" t="n"/>
      <c r="B289" s="6" t="n"/>
      <c r="C289" s="6" t="n"/>
      <c r="D289" s="18">
        <f>IF($C289="","",IFERROR(VLOOKUP($C289,'設備台帳'!$A$5:$T$204,7,FALSE),""))</f>
        <v/>
      </c>
      <c r="E289" s="18">
        <f>IF($C289="","",IFERROR(VLOOKUP($C289,'設備台帳'!$A$5:$T$204,2,FALSE),""))</f>
        <v/>
      </c>
      <c r="F289" s="18">
        <f>IF($C289="","",IFERROR(VLOOKUP($C289,'設備台帳'!$A$5:$T$204,3,FALSE),""))</f>
        <v/>
      </c>
      <c r="G289" s="25" t="n"/>
      <c r="H289" s="6" t="n"/>
      <c r="I289" s="6" t="n"/>
      <c r="J289" s="6" t="n"/>
      <c r="K289" s="25" t="n"/>
      <c r="L289" s="25" t="n"/>
      <c r="M289" s="6" t="n"/>
      <c r="N289" s="6" t="n"/>
      <c r="O289" s="6" t="n"/>
      <c r="P289" s="6" t="n"/>
      <c r="Q289" s="20" t="n"/>
      <c r="R289" s="20" t="n"/>
      <c r="S289" s="21">
        <f>IF($A289="","",IFERROR($Q289+$R289,0))</f>
        <v/>
      </c>
      <c r="T289" s="6" t="n"/>
      <c r="U289" s="6" t="n"/>
      <c r="V289" s="6" t="n"/>
      <c r="W289" s="6" t="n"/>
    </row>
    <row r="290" ht="20" customHeight="1">
      <c r="A290" s="6" t="n"/>
      <c r="B290" s="6" t="n"/>
      <c r="C290" s="6" t="n"/>
      <c r="D290" s="18">
        <f>IF($C290="","",IFERROR(VLOOKUP($C290,'設備台帳'!$A$5:$T$204,7,FALSE),""))</f>
        <v/>
      </c>
      <c r="E290" s="18">
        <f>IF($C290="","",IFERROR(VLOOKUP($C290,'設備台帳'!$A$5:$T$204,2,FALSE),""))</f>
        <v/>
      </c>
      <c r="F290" s="18">
        <f>IF($C290="","",IFERROR(VLOOKUP($C290,'設備台帳'!$A$5:$T$204,3,FALSE),""))</f>
        <v/>
      </c>
      <c r="G290" s="25" t="n"/>
      <c r="H290" s="6" t="n"/>
      <c r="I290" s="6" t="n"/>
      <c r="J290" s="6" t="n"/>
      <c r="K290" s="25" t="n"/>
      <c r="L290" s="25" t="n"/>
      <c r="M290" s="6" t="n"/>
      <c r="N290" s="6" t="n"/>
      <c r="O290" s="6" t="n"/>
      <c r="P290" s="6" t="n"/>
      <c r="Q290" s="20" t="n"/>
      <c r="R290" s="20" t="n"/>
      <c r="S290" s="21">
        <f>IF($A290="","",IFERROR($Q290+$R290,0))</f>
        <v/>
      </c>
      <c r="T290" s="6" t="n"/>
      <c r="U290" s="6" t="n"/>
      <c r="V290" s="6" t="n"/>
      <c r="W290" s="6" t="n"/>
    </row>
    <row r="291" ht="20" customHeight="1">
      <c r="A291" s="6" t="n"/>
      <c r="B291" s="6" t="n"/>
      <c r="C291" s="6" t="n"/>
      <c r="D291" s="18">
        <f>IF($C291="","",IFERROR(VLOOKUP($C291,'設備台帳'!$A$5:$T$204,7,FALSE),""))</f>
        <v/>
      </c>
      <c r="E291" s="18">
        <f>IF($C291="","",IFERROR(VLOOKUP($C291,'設備台帳'!$A$5:$T$204,2,FALSE),""))</f>
        <v/>
      </c>
      <c r="F291" s="18">
        <f>IF($C291="","",IFERROR(VLOOKUP($C291,'設備台帳'!$A$5:$T$204,3,FALSE),""))</f>
        <v/>
      </c>
      <c r="G291" s="25" t="n"/>
      <c r="H291" s="6" t="n"/>
      <c r="I291" s="6" t="n"/>
      <c r="J291" s="6" t="n"/>
      <c r="K291" s="25" t="n"/>
      <c r="L291" s="25" t="n"/>
      <c r="M291" s="6" t="n"/>
      <c r="N291" s="6" t="n"/>
      <c r="O291" s="6" t="n"/>
      <c r="P291" s="6" t="n"/>
      <c r="Q291" s="20" t="n"/>
      <c r="R291" s="20" t="n"/>
      <c r="S291" s="21">
        <f>IF($A291="","",IFERROR($Q291+$R291,0))</f>
        <v/>
      </c>
      <c r="T291" s="6" t="n"/>
      <c r="U291" s="6" t="n"/>
      <c r="V291" s="6" t="n"/>
      <c r="W291" s="6" t="n"/>
    </row>
    <row r="292" ht="20" customHeight="1">
      <c r="A292" s="6" t="n"/>
      <c r="B292" s="6" t="n"/>
      <c r="C292" s="6" t="n"/>
      <c r="D292" s="18">
        <f>IF($C292="","",IFERROR(VLOOKUP($C292,'設備台帳'!$A$5:$T$204,7,FALSE),""))</f>
        <v/>
      </c>
      <c r="E292" s="18">
        <f>IF($C292="","",IFERROR(VLOOKUP($C292,'設備台帳'!$A$5:$T$204,2,FALSE),""))</f>
        <v/>
      </c>
      <c r="F292" s="18">
        <f>IF($C292="","",IFERROR(VLOOKUP($C292,'設備台帳'!$A$5:$T$204,3,FALSE),""))</f>
        <v/>
      </c>
      <c r="G292" s="25" t="n"/>
      <c r="H292" s="6" t="n"/>
      <c r="I292" s="6" t="n"/>
      <c r="J292" s="6" t="n"/>
      <c r="K292" s="25" t="n"/>
      <c r="L292" s="25" t="n"/>
      <c r="M292" s="6" t="n"/>
      <c r="N292" s="6" t="n"/>
      <c r="O292" s="6" t="n"/>
      <c r="P292" s="6" t="n"/>
      <c r="Q292" s="20" t="n"/>
      <c r="R292" s="20" t="n"/>
      <c r="S292" s="21">
        <f>IF($A292="","",IFERROR($Q292+$R292,0))</f>
        <v/>
      </c>
      <c r="T292" s="6" t="n"/>
      <c r="U292" s="6" t="n"/>
      <c r="V292" s="6" t="n"/>
      <c r="W292" s="6" t="n"/>
    </row>
    <row r="293" ht="20" customHeight="1">
      <c r="A293" s="6" t="n"/>
      <c r="B293" s="6" t="n"/>
      <c r="C293" s="6" t="n"/>
      <c r="D293" s="18">
        <f>IF($C293="","",IFERROR(VLOOKUP($C293,'設備台帳'!$A$5:$T$204,7,FALSE),""))</f>
        <v/>
      </c>
      <c r="E293" s="18">
        <f>IF($C293="","",IFERROR(VLOOKUP($C293,'設備台帳'!$A$5:$T$204,2,FALSE),""))</f>
        <v/>
      </c>
      <c r="F293" s="18">
        <f>IF($C293="","",IFERROR(VLOOKUP($C293,'設備台帳'!$A$5:$T$204,3,FALSE),""))</f>
        <v/>
      </c>
      <c r="G293" s="25" t="n"/>
      <c r="H293" s="6" t="n"/>
      <c r="I293" s="6" t="n"/>
      <c r="J293" s="6" t="n"/>
      <c r="K293" s="25" t="n"/>
      <c r="L293" s="25" t="n"/>
      <c r="M293" s="6" t="n"/>
      <c r="N293" s="6" t="n"/>
      <c r="O293" s="6" t="n"/>
      <c r="P293" s="6" t="n"/>
      <c r="Q293" s="20" t="n"/>
      <c r="R293" s="20" t="n"/>
      <c r="S293" s="21">
        <f>IF($A293="","",IFERROR($Q293+$R293,0))</f>
        <v/>
      </c>
      <c r="T293" s="6" t="n"/>
      <c r="U293" s="6" t="n"/>
      <c r="V293" s="6" t="n"/>
      <c r="W293" s="6" t="n"/>
    </row>
    <row r="294" ht="20" customHeight="1">
      <c r="A294" s="6" t="n"/>
      <c r="B294" s="6" t="n"/>
      <c r="C294" s="6" t="n"/>
      <c r="D294" s="18">
        <f>IF($C294="","",IFERROR(VLOOKUP($C294,'設備台帳'!$A$5:$T$204,7,FALSE),""))</f>
        <v/>
      </c>
      <c r="E294" s="18">
        <f>IF($C294="","",IFERROR(VLOOKUP($C294,'設備台帳'!$A$5:$T$204,2,FALSE),""))</f>
        <v/>
      </c>
      <c r="F294" s="18">
        <f>IF($C294="","",IFERROR(VLOOKUP($C294,'設備台帳'!$A$5:$T$204,3,FALSE),""))</f>
        <v/>
      </c>
      <c r="G294" s="25" t="n"/>
      <c r="H294" s="6" t="n"/>
      <c r="I294" s="6" t="n"/>
      <c r="J294" s="6" t="n"/>
      <c r="K294" s="25" t="n"/>
      <c r="L294" s="25" t="n"/>
      <c r="M294" s="6" t="n"/>
      <c r="N294" s="6" t="n"/>
      <c r="O294" s="6" t="n"/>
      <c r="P294" s="6" t="n"/>
      <c r="Q294" s="20" t="n"/>
      <c r="R294" s="20" t="n"/>
      <c r="S294" s="21">
        <f>IF($A294="","",IFERROR($Q294+$R294,0))</f>
        <v/>
      </c>
      <c r="T294" s="6" t="n"/>
      <c r="U294" s="6" t="n"/>
      <c r="V294" s="6" t="n"/>
      <c r="W294" s="6" t="n"/>
    </row>
    <row r="295" ht="20" customHeight="1">
      <c r="A295" s="6" t="n"/>
      <c r="B295" s="6" t="n"/>
      <c r="C295" s="6" t="n"/>
      <c r="D295" s="18">
        <f>IF($C295="","",IFERROR(VLOOKUP($C295,'設備台帳'!$A$5:$T$204,7,FALSE),""))</f>
        <v/>
      </c>
      <c r="E295" s="18">
        <f>IF($C295="","",IFERROR(VLOOKUP($C295,'設備台帳'!$A$5:$T$204,2,FALSE),""))</f>
        <v/>
      </c>
      <c r="F295" s="18">
        <f>IF($C295="","",IFERROR(VLOOKUP($C295,'設備台帳'!$A$5:$T$204,3,FALSE),""))</f>
        <v/>
      </c>
      <c r="G295" s="25" t="n"/>
      <c r="H295" s="6" t="n"/>
      <c r="I295" s="6" t="n"/>
      <c r="J295" s="6" t="n"/>
      <c r="K295" s="25" t="n"/>
      <c r="L295" s="25" t="n"/>
      <c r="M295" s="6" t="n"/>
      <c r="N295" s="6" t="n"/>
      <c r="O295" s="6" t="n"/>
      <c r="P295" s="6" t="n"/>
      <c r="Q295" s="20" t="n"/>
      <c r="R295" s="20" t="n"/>
      <c r="S295" s="21">
        <f>IF($A295="","",IFERROR($Q295+$R295,0))</f>
        <v/>
      </c>
      <c r="T295" s="6" t="n"/>
      <c r="U295" s="6" t="n"/>
      <c r="V295" s="6" t="n"/>
      <c r="W295" s="6" t="n"/>
    </row>
    <row r="296" ht="20" customHeight="1">
      <c r="A296" s="6" t="n"/>
      <c r="B296" s="6" t="n"/>
      <c r="C296" s="6" t="n"/>
      <c r="D296" s="18">
        <f>IF($C296="","",IFERROR(VLOOKUP($C296,'設備台帳'!$A$5:$T$204,7,FALSE),""))</f>
        <v/>
      </c>
      <c r="E296" s="18">
        <f>IF($C296="","",IFERROR(VLOOKUP($C296,'設備台帳'!$A$5:$T$204,2,FALSE),""))</f>
        <v/>
      </c>
      <c r="F296" s="18">
        <f>IF($C296="","",IFERROR(VLOOKUP($C296,'設備台帳'!$A$5:$T$204,3,FALSE),""))</f>
        <v/>
      </c>
      <c r="G296" s="25" t="n"/>
      <c r="H296" s="6" t="n"/>
      <c r="I296" s="6" t="n"/>
      <c r="J296" s="6" t="n"/>
      <c r="K296" s="25" t="n"/>
      <c r="L296" s="25" t="n"/>
      <c r="M296" s="6" t="n"/>
      <c r="N296" s="6" t="n"/>
      <c r="O296" s="6" t="n"/>
      <c r="P296" s="6" t="n"/>
      <c r="Q296" s="20" t="n"/>
      <c r="R296" s="20" t="n"/>
      <c r="S296" s="21">
        <f>IF($A296="","",IFERROR($Q296+$R296,0))</f>
        <v/>
      </c>
      <c r="T296" s="6" t="n"/>
      <c r="U296" s="6" t="n"/>
      <c r="V296" s="6" t="n"/>
      <c r="W296" s="6" t="n"/>
    </row>
    <row r="297" ht="20" customHeight="1">
      <c r="A297" s="6" t="n"/>
      <c r="B297" s="6" t="n"/>
      <c r="C297" s="6" t="n"/>
      <c r="D297" s="18">
        <f>IF($C297="","",IFERROR(VLOOKUP($C297,'設備台帳'!$A$5:$T$204,7,FALSE),""))</f>
        <v/>
      </c>
      <c r="E297" s="18">
        <f>IF($C297="","",IFERROR(VLOOKUP($C297,'設備台帳'!$A$5:$T$204,2,FALSE),""))</f>
        <v/>
      </c>
      <c r="F297" s="18">
        <f>IF($C297="","",IFERROR(VLOOKUP($C297,'設備台帳'!$A$5:$T$204,3,FALSE),""))</f>
        <v/>
      </c>
      <c r="G297" s="25" t="n"/>
      <c r="H297" s="6" t="n"/>
      <c r="I297" s="6" t="n"/>
      <c r="J297" s="6" t="n"/>
      <c r="K297" s="25" t="n"/>
      <c r="L297" s="25" t="n"/>
      <c r="M297" s="6" t="n"/>
      <c r="N297" s="6" t="n"/>
      <c r="O297" s="6" t="n"/>
      <c r="P297" s="6" t="n"/>
      <c r="Q297" s="20" t="n"/>
      <c r="R297" s="20" t="n"/>
      <c r="S297" s="21">
        <f>IF($A297="","",IFERROR($Q297+$R297,0))</f>
        <v/>
      </c>
      <c r="T297" s="6" t="n"/>
      <c r="U297" s="6" t="n"/>
      <c r="V297" s="6" t="n"/>
      <c r="W297" s="6" t="n"/>
    </row>
    <row r="298" ht="20" customHeight="1">
      <c r="A298" s="6" t="n"/>
      <c r="B298" s="6" t="n"/>
      <c r="C298" s="6" t="n"/>
      <c r="D298" s="18">
        <f>IF($C298="","",IFERROR(VLOOKUP($C298,'設備台帳'!$A$5:$T$204,7,FALSE),""))</f>
        <v/>
      </c>
      <c r="E298" s="18">
        <f>IF($C298="","",IFERROR(VLOOKUP($C298,'設備台帳'!$A$5:$T$204,2,FALSE),""))</f>
        <v/>
      </c>
      <c r="F298" s="18">
        <f>IF($C298="","",IFERROR(VLOOKUP($C298,'設備台帳'!$A$5:$T$204,3,FALSE),""))</f>
        <v/>
      </c>
      <c r="G298" s="25" t="n"/>
      <c r="H298" s="6" t="n"/>
      <c r="I298" s="6" t="n"/>
      <c r="J298" s="6" t="n"/>
      <c r="K298" s="25" t="n"/>
      <c r="L298" s="25" t="n"/>
      <c r="M298" s="6" t="n"/>
      <c r="N298" s="6" t="n"/>
      <c r="O298" s="6" t="n"/>
      <c r="P298" s="6" t="n"/>
      <c r="Q298" s="20" t="n"/>
      <c r="R298" s="20" t="n"/>
      <c r="S298" s="21">
        <f>IF($A298="","",IFERROR($Q298+$R298,0))</f>
        <v/>
      </c>
      <c r="T298" s="6" t="n"/>
      <c r="U298" s="6" t="n"/>
      <c r="V298" s="6" t="n"/>
      <c r="W298" s="6" t="n"/>
    </row>
    <row r="299" ht="20" customHeight="1">
      <c r="A299" s="6" t="n"/>
      <c r="B299" s="6" t="n"/>
      <c r="C299" s="6" t="n"/>
      <c r="D299" s="18">
        <f>IF($C299="","",IFERROR(VLOOKUP($C299,'設備台帳'!$A$5:$T$204,7,FALSE),""))</f>
        <v/>
      </c>
      <c r="E299" s="18">
        <f>IF($C299="","",IFERROR(VLOOKUP($C299,'設備台帳'!$A$5:$T$204,2,FALSE),""))</f>
        <v/>
      </c>
      <c r="F299" s="18">
        <f>IF($C299="","",IFERROR(VLOOKUP($C299,'設備台帳'!$A$5:$T$204,3,FALSE),""))</f>
        <v/>
      </c>
      <c r="G299" s="25" t="n"/>
      <c r="H299" s="6" t="n"/>
      <c r="I299" s="6" t="n"/>
      <c r="J299" s="6" t="n"/>
      <c r="K299" s="25" t="n"/>
      <c r="L299" s="25" t="n"/>
      <c r="M299" s="6" t="n"/>
      <c r="N299" s="6" t="n"/>
      <c r="O299" s="6" t="n"/>
      <c r="P299" s="6" t="n"/>
      <c r="Q299" s="20" t="n"/>
      <c r="R299" s="20" t="n"/>
      <c r="S299" s="21">
        <f>IF($A299="","",IFERROR($Q299+$R299,0))</f>
        <v/>
      </c>
      <c r="T299" s="6" t="n"/>
      <c r="U299" s="6" t="n"/>
      <c r="V299" s="6" t="n"/>
      <c r="W299" s="6" t="n"/>
    </row>
    <row r="300" ht="20" customHeight="1">
      <c r="A300" s="6" t="n"/>
      <c r="B300" s="6" t="n"/>
      <c r="C300" s="6" t="n"/>
      <c r="D300" s="18">
        <f>IF($C300="","",IFERROR(VLOOKUP($C300,'設備台帳'!$A$5:$T$204,7,FALSE),""))</f>
        <v/>
      </c>
      <c r="E300" s="18">
        <f>IF($C300="","",IFERROR(VLOOKUP($C300,'設備台帳'!$A$5:$T$204,2,FALSE),""))</f>
        <v/>
      </c>
      <c r="F300" s="18">
        <f>IF($C300="","",IFERROR(VLOOKUP($C300,'設備台帳'!$A$5:$T$204,3,FALSE),""))</f>
        <v/>
      </c>
      <c r="G300" s="25" t="n"/>
      <c r="H300" s="6" t="n"/>
      <c r="I300" s="6" t="n"/>
      <c r="J300" s="6" t="n"/>
      <c r="K300" s="25" t="n"/>
      <c r="L300" s="25" t="n"/>
      <c r="M300" s="6" t="n"/>
      <c r="N300" s="6" t="n"/>
      <c r="O300" s="6" t="n"/>
      <c r="P300" s="6" t="n"/>
      <c r="Q300" s="20" t="n"/>
      <c r="R300" s="20" t="n"/>
      <c r="S300" s="21">
        <f>IF($A300="","",IFERROR($Q300+$R300,0))</f>
        <v/>
      </c>
      <c r="T300" s="6" t="n"/>
      <c r="U300" s="6" t="n"/>
      <c r="V300" s="6" t="n"/>
      <c r="W300" s="6" t="n"/>
    </row>
    <row r="301" ht="20" customHeight="1">
      <c r="A301" s="6" t="n"/>
      <c r="B301" s="6" t="n"/>
      <c r="C301" s="6" t="n"/>
      <c r="D301" s="18">
        <f>IF($C301="","",IFERROR(VLOOKUP($C301,'設備台帳'!$A$5:$T$204,7,FALSE),""))</f>
        <v/>
      </c>
      <c r="E301" s="18">
        <f>IF($C301="","",IFERROR(VLOOKUP($C301,'設備台帳'!$A$5:$T$204,2,FALSE),""))</f>
        <v/>
      </c>
      <c r="F301" s="18">
        <f>IF($C301="","",IFERROR(VLOOKUP($C301,'設備台帳'!$A$5:$T$204,3,FALSE),""))</f>
        <v/>
      </c>
      <c r="G301" s="25" t="n"/>
      <c r="H301" s="6" t="n"/>
      <c r="I301" s="6" t="n"/>
      <c r="J301" s="6" t="n"/>
      <c r="K301" s="25" t="n"/>
      <c r="L301" s="25" t="n"/>
      <c r="M301" s="6" t="n"/>
      <c r="N301" s="6" t="n"/>
      <c r="O301" s="6" t="n"/>
      <c r="P301" s="6" t="n"/>
      <c r="Q301" s="20" t="n"/>
      <c r="R301" s="20" t="n"/>
      <c r="S301" s="21">
        <f>IF($A301="","",IFERROR($Q301+$R301,0))</f>
        <v/>
      </c>
      <c r="T301" s="6" t="n"/>
      <c r="U301" s="6" t="n"/>
      <c r="V301" s="6" t="n"/>
      <c r="W301" s="6" t="n"/>
    </row>
    <row r="302" ht="20" customHeight="1">
      <c r="A302" s="6" t="n"/>
      <c r="B302" s="6" t="n"/>
      <c r="C302" s="6" t="n"/>
      <c r="D302" s="18">
        <f>IF($C302="","",IFERROR(VLOOKUP($C302,'設備台帳'!$A$5:$T$204,7,FALSE),""))</f>
        <v/>
      </c>
      <c r="E302" s="18">
        <f>IF($C302="","",IFERROR(VLOOKUP($C302,'設備台帳'!$A$5:$T$204,2,FALSE),""))</f>
        <v/>
      </c>
      <c r="F302" s="18">
        <f>IF($C302="","",IFERROR(VLOOKUP($C302,'設備台帳'!$A$5:$T$204,3,FALSE),""))</f>
        <v/>
      </c>
      <c r="G302" s="25" t="n"/>
      <c r="H302" s="6" t="n"/>
      <c r="I302" s="6" t="n"/>
      <c r="J302" s="6" t="n"/>
      <c r="K302" s="25" t="n"/>
      <c r="L302" s="25" t="n"/>
      <c r="M302" s="6" t="n"/>
      <c r="N302" s="6" t="n"/>
      <c r="O302" s="6" t="n"/>
      <c r="P302" s="6" t="n"/>
      <c r="Q302" s="20" t="n"/>
      <c r="R302" s="20" t="n"/>
      <c r="S302" s="21">
        <f>IF($A302="","",IFERROR($Q302+$R302,0))</f>
        <v/>
      </c>
      <c r="T302" s="6" t="n"/>
      <c r="U302" s="6" t="n"/>
      <c r="V302" s="6" t="n"/>
      <c r="W302" s="6" t="n"/>
    </row>
    <row r="303" ht="20" customHeight="1">
      <c r="A303" s="6" t="n"/>
      <c r="B303" s="6" t="n"/>
      <c r="C303" s="6" t="n"/>
      <c r="D303" s="18">
        <f>IF($C303="","",IFERROR(VLOOKUP($C303,'設備台帳'!$A$5:$T$204,7,FALSE),""))</f>
        <v/>
      </c>
      <c r="E303" s="18">
        <f>IF($C303="","",IFERROR(VLOOKUP($C303,'設備台帳'!$A$5:$T$204,2,FALSE),""))</f>
        <v/>
      </c>
      <c r="F303" s="18">
        <f>IF($C303="","",IFERROR(VLOOKUP($C303,'設備台帳'!$A$5:$T$204,3,FALSE),""))</f>
        <v/>
      </c>
      <c r="G303" s="25" t="n"/>
      <c r="H303" s="6" t="n"/>
      <c r="I303" s="6" t="n"/>
      <c r="J303" s="6" t="n"/>
      <c r="K303" s="25" t="n"/>
      <c r="L303" s="25" t="n"/>
      <c r="M303" s="6" t="n"/>
      <c r="N303" s="6" t="n"/>
      <c r="O303" s="6" t="n"/>
      <c r="P303" s="6" t="n"/>
      <c r="Q303" s="20" t="n"/>
      <c r="R303" s="20" t="n"/>
      <c r="S303" s="21">
        <f>IF($A303="","",IFERROR($Q303+$R303,0))</f>
        <v/>
      </c>
      <c r="T303" s="6" t="n"/>
      <c r="U303" s="6" t="n"/>
      <c r="V303" s="6" t="n"/>
      <c r="W303" s="6" t="n"/>
    </row>
    <row r="304" ht="20" customHeight="1">
      <c r="A304" s="6" t="n"/>
      <c r="B304" s="6" t="n"/>
      <c r="C304" s="6" t="n"/>
      <c r="D304" s="18">
        <f>IF($C304="","",IFERROR(VLOOKUP($C304,'設備台帳'!$A$5:$T$204,7,FALSE),""))</f>
        <v/>
      </c>
      <c r="E304" s="18">
        <f>IF($C304="","",IFERROR(VLOOKUP($C304,'設備台帳'!$A$5:$T$204,2,FALSE),""))</f>
        <v/>
      </c>
      <c r="F304" s="18">
        <f>IF($C304="","",IFERROR(VLOOKUP($C304,'設備台帳'!$A$5:$T$204,3,FALSE),""))</f>
        <v/>
      </c>
      <c r="G304" s="25" t="n"/>
      <c r="H304" s="6" t="n"/>
      <c r="I304" s="6" t="n"/>
      <c r="J304" s="6" t="n"/>
      <c r="K304" s="25" t="n"/>
      <c r="L304" s="25" t="n"/>
      <c r="M304" s="6" t="n"/>
      <c r="N304" s="6" t="n"/>
      <c r="O304" s="6" t="n"/>
      <c r="P304" s="6" t="n"/>
      <c r="Q304" s="20" t="n"/>
      <c r="R304" s="20" t="n"/>
      <c r="S304" s="21">
        <f>IF($A304="","",IFERROR($Q304+$R304,0))</f>
        <v/>
      </c>
      <c r="T304" s="6" t="n"/>
      <c r="U304" s="6" t="n"/>
      <c r="V304" s="6" t="n"/>
      <c r="W304" s="6" t="n"/>
    </row>
  </sheetData>
  <mergeCells count="2">
    <mergeCell ref="A2:W2"/>
    <mergeCell ref="A1:W1"/>
  </mergeCells>
  <conditionalFormatting sqref="I5:I304">
    <cfRule type="expression" priority="1" dxfId="0">
      <formula>ISNUMBER(SEARCH("緊急",I5))</formula>
    </cfRule>
  </conditionalFormatting>
  <conditionalFormatting sqref="J5:J304">
    <cfRule type="expression" priority="2" dxfId="0">
      <formula>ISNUMBER(SEARCH("安全リスク",J5))</formula>
    </cfRule>
  </conditionalFormatting>
  <conditionalFormatting sqref="U5:U304">
    <cfRule type="expression" priority="3" dxfId="1">
      <formula>ISNUMBER(SEARCH("進行中",U5))</formula>
    </cfRule>
    <cfRule type="expression" priority="4" dxfId="0">
      <formula>ISNUMBER(SEARCH("未対応",U5))</formula>
    </cfRule>
  </conditionalFormatting>
  <dataValidations count="4">
    <dataValidation sqref="I5:I304" showDropDown="0" showInputMessage="0" showErrorMessage="0" allowBlank="1" errorTitle="リスト外の値です" error="プルダウンの値を選択するか、設定シートで選択肢を変更してください。" type="list">
      <formula1>"低,中,高,緊急"</formula1>
    </dataValidation>
    <dataValidation sqref="J5:J304" showDropDown="0" showInputMessage="0" showErrorMessage="0" allowBlank="1" errorTitle="リスト外の値です" error="プルダウンの値を選択するか、設定シートで選択肢を変更してください。" type="list">
      <formula1>"なし,軽微,生産停止,安全リスク,顧客影響"</formula1>
    </dataValidation>
    <dataValidation sqref="N5:N304" showDropDown="0" showInputMessage="0" showErrorMessage="0" allowBlank="1" errorTitle="リスト外の値です" error="プルダウンの値を選択するか、設定シートで選択肢を変更してください。" type="list">
      <formula1>"予防保全,是正保全,緊急対応,外注,保証,改造"</formula1>
    </dataValidation>
    <dataValidation sqref="U5:U304" showDropDown="0" showInputMessage="0" showErrorMessage="0" allowBlank="1" errorTitle="リスト外の値です" error="プルダウンの値を選択するか、設定シートで選択肢を変更してください。" type="list">
      <formula1>"未対応,進行中,検収待ち,完了,クローズ"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P304"/>
  <sheetViews>
    <sheetView showGridLines="0" workbookViewId="0">
      <pane xSplit="3" ySplit="4" topLeftCell="D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4" customWidth="1" min="3" max="3"/>
    <col width="18" customWidth="1" min="4" max="4"/>
    <col width="12" customWidth="1" min="5" max="5"/>
    <col width="18" customWidth="1" min="6" max="6"/>
    <col width="16" customWidth="1" min="7" max="7"/>
    <col width="16" customWidth="1" min="8" max="8"/>
    <col width="10" customWidth="1" min="9" max="9"/>
    <col width="12" customWidth="1" min="10" max="10"/>
    <col width="10" customWidth="1" min="11" max="11"/>
    <col width="12" customWidth="1" min="12" max="12"/>
    <col width="18" customWidth="1" min="13" max="13"/>
    <col width="14" customWidth="1" min="14" max="14"/>
    <col width="12" customWidth="1" min="15" max="15"/>
    <col width="28" customWidth="1" min="16" max="16"/>
  </cols>
  <sheetData>
    <row r="1" ht="34" customHeight="1">
      <c r="A1" s="1" t="inlineStr">
        <is>
          <t>部品交換｜交換部品と費用の記録</t>
        </is>
      </c>
    </row>
    <row r="2" ht="38" customHeight="1">
      <c r="A2" s="2" t="inlineStr">
        <is>
          <t>修繕や保守で発生した部品交換を記録し、仕入先、保証、予備品コストを追跡しやすくします。</t>
        </is>
      </c>
    </row>
    <row r="3"/>
    <row r="4" ht="32" customHeight="1">
      <c r="A4" s="5" t="inlineStr">
        <is>
          <t>部品記録ID</t>
        </is>
      </c>
      <c r="B4" s="5" t="inlineStr">
        <is>
          <t>修繕票ID</t>
        </is>
      </c>
      <c r="C4" s="5" t="inlineStr">
        <is>
          <t>設備ID</t>
        </is>
      </c>
      <c r="D4" s="5" t="inlineStr">
        <is>
          <t>設備名</t>
        </is>
      </c>
      <c r="E4" s="5" t="inlineStr">
        <is>
          <t>交換日</t>
        </is>
      </c>
      <c r="F4" s="5" t="inlineStr">
        <is>
          <t>部品名</t>
        </is>
      </c>
      <c r="G4" s="5" t="inlineStr">
        <is>
          <t>部品番号</t>
        </is>
      </c>
      <c r="H4" s="5" t="inlineStr">
        <is>
          <t>ロット・シリアル番号</t>
        </is>
      </c>
      <c r="I4" s="5" t="inlineStr">
        <is>
          <t>数量</t>
        </is>
      </c>
      <c r="J4" s="5" t="inlineStr">
        <is>
          <t>単価</t>
        </is>
      </c>
      <c r="K4" s="5" t="inlineStr">
        <is>
          <t>単位</t>
        </is>
      </c>
      <c r="L4" s="5" t="inlineStr">
        <is>
          <t>金額</t>
        </is>
      </c>
      <c r="M4" s="5" t="inlineStr">
        <is>
          <t>仕入先</t>
        </is>
      </c>
      <c r="N4" s="5" t="inlineStr">
        <is>
          <t>重要予備品か</t>
        </is>
      </c>
      <c r="O4" s="5" t="inlineStr">
        <is>
          <t>保証期限</t>
        </is>
      </c>
      <c r="P4" s="5" t="inlineStr">
        <is>
          <t>備考</t>
        </is>
      </c>
    </row>
    <row r="5" ht="20" customHeight="1">
      <c r="A5" s="6" t="inlineStr">
        <is>
          <t>PRT-20260428-001</t>
        </is>
      </c>
      <c r="B5" s="6" t="inlineStr">
        <is>
          <t>REP-20260428-001</t>
        </is>
      </c>
      <c r="C5" s="6" t="inlineStr">
        <is>
          <t>EQ-CON-001</t>
        </is>
      </c>
      <c r="D5" s="18">
        <f>IF($C5="","",IFERROR(VLOOKUP($C5,'設備台帳'!$A$5:$T$204,7,FALSE),""))</f>
        <v/>
      </c>
      <c r="E5" s="25" t="n">
        <v>46144</v>
      </c>
      <c r="F5" s="6" t="inlineStr">
        <is>
          <t>リミットスイッチ</t>
        </is>
      </c>
      <c r="G5" s="6" t="inlineStr">
        <is>
          <t>LS-220V</t>
        </is>
      </c>
      <c r="H5" s="6" t="inlineStr">
        <is>
          <t>LOT-202604</t>
        </is>
      </c>
      <c r="I5" s="6" t="n">
        <v>1</v>
      </c>
      <c r="J5" s="20" t="n">
        <v>450</v>
      </c>
      <c r="K5" s="6" t="inlineStr">
        <is>
          <t>個</t>
        </is>
      </c>
      <c r="L5" s="21">
        <f>IF($A5="","",IFERROR($I5*$J5,0))</f>
        <v/>
      </c>
      <c r="M5" s="6" t="inlineStr">
        <is>
          <t>現場保全</t>
        </is>
      </c>
      <c r="N5" s="6" t="inlineStr">
        <is>
          <t>はい</t>
        </is>
      </c>
      <c r="O5" s="25" t="n">
        <v>46509</v>
      </c>
      <c r="P5" s="6" t="inlineStr">
        <is>
          <t>交換予定</t>
        </is>
      </c>
    </row>
    <row r="6" ht="20" customHeight="1">
      <c r="A6" s="6" t="inlineStr">
        <is>
          <t>PRT-20260501-001</t>
        </is>
      </c>
      <c r="B6" s="6" t="inlineStr">
        <is>
          <t>REP-20260501-001</t>
        </is>
      </c>
      <c r="C6" s="6" t="inlineStr">
        <is>
          <t>EQ-UTL-001</t>
        </is>
      </c>
      <c r="D6" s="18">
        <f>IF($C6="","",IFERROR(VLOOKUP($C6,'設備台帳'!$A$5:$T$204,7,FALSE),""))</f>
        <v/>
      </c>
      <c r="E6" s="25" t="n">
        <v>46147</v>
      </c>
      <c r="F6" s="6" t="inlineStr">
        <is>
          <t>轴封</t>
        </is>
      </c>
      <c r="G6" s="6" t="inlineStr">
        <is>
          <t>SEAL-P02</t>
        </is>
      </c>
      <c r="H6" s="6" t="inlineStr">
        <is>
          <t>LOT-202605</t>
        </is>
      </c>
      <c r="I6" s="6" t="n">
        <v>1</v>
      </c>
      <c r="J6" s="20" t="n">
        <v>280</v>
      </c>
      <c r="K6" s="6" t="inlineStr">
        <is>
          <t>セット</t>
        </is>
      </c>
      <c r="L6" s="21">
        <f>IF($A6="","",IFERROR($I6*$J6,0))</f>
        <v/>
      </c>
      <c r="M6" s="6" t="inlineStr">
        <is>
          <t>ポンプメンテナンス</t>
        </is>
      </c>
      <c r="N6" s="6" t="inlineStr">
        <is>
          <t>はい</t>
        </is>
      </c>
      <c r="O6" s="25" t="n">
        <v>46331</v>
      </c>
      <c r="P6" s="6" t="inlineStr">
        <is>
          <t>交換計画</t>
        </is>
      </c>
    </row>
    <row r="7" ht="20" customHeight="1">
      <c r="A7" s="6" t="n"/>
      <c r="B7" s="6" t="n"/>
      <c r="C7" s="6" t="n"/>
      <c r="D7" s="18">
        <f>IF($C7="","",IFERROR(VLOOKUP($C7,'設備台帳'!$A$5:$T$204,7,FALSE),""))</f>
        <v/>
      </c>
      <c r="E7" s="25" t="n"/>
      <c r="F7" s="6" t="n"/>
      <c r="G7" s="6" t="n"/>
      <c r="H7" s="6" t="n"/>
      <c r="I7" s="6" t="n"/>
      <c r="J7" s="20" t="n"/>
      <c r="K7" s="6" t="n"/>
      <c r="L7" s="21">
        <f>IF($A7="","",IFERROR($I7*$J7,0))</f>
        <v/>
      </c>
      <c r="M7" s="6" t="n"/>
      <c r="N7" s="6" t="n"/>
      <c r="O7" s="25" t="n"/>
      <c r="P7" s="6" t="n"/>
    </row>
    <row r="8" ht="20" customHeight="1">
      <c r="A8" s="6" t="n"/>
      <c r="B8" s="6" t="n"/>
      <c r="C8" s="6" t="n"/>
      <c r="D8" s="18">
        <f>IF($C8="","",IFERROR(VLOOKUP($C8,'設備台帳'!$A$5:$T$204,7,FALSE),""))</f>
        <v/>
      </c>
      <c r="E8" s="25" t="n"/>
      <c r="F8" s="6" t="n"/>
      <c r="G8" s="6" t="n"/>
      <c r="H8" s="6" t="n"/>
      <c r="I8" s="6" t="n"/>
      <c r="J8" s="20" t="n"/>
      <c r="K8" s="6" t="n"/>
      <c r="L8" s="21">
        <f>IF($A8="","",IFERROR($I8*$J8,0))</f>
        <v/>
      </c>
      <c r="M8" s="6" t="n"/>
      <c r="N8" s="6" t="n"/>
      <c r="O8" s="25" t="n"/>
      <c r="P8" s="6" t="n"/>
    </row>
    <row r="9" ht="20" customHeight="1">
      <c r="A9" s="6" t="n"/>
      <c r="B9" s="6" t="n"/>
      <c r="C9" s="6" t="n"/>
      <c r="D9" s="18">
        <f>IF($C9="","",IFERROR(VLOOKUP($C9,'設備台帳'!$A$5:$T$204,7,FALSE),""))</f>
        <v/>
      </c>
      <c r="E9" s="25" t="n"/>
      <c r="F9" s="6" t="n"/>
      <c r="G9" s="6" t="n"/>
      <c r="H9" s="6" t="n"/>
      <c r="I9" s="6" t="n"/>
      <c r="J9" s="20" t="n"/>
      <c r="K9" s="6" t="n"/>
      <c r="L9" s="21">
        <f>IF($A9="","",IFERROR($I9*$J9,0))</f>
        <v/>
      </c>
      <c r="M9" s="6" t="n"/>
      <c r="N9" s="6" t="n"/>
      <c r="O9" s="25" t="n"/>
      <c r="P9" s="6" t="n"/>
    </row>
    <row r="10" ht="20" customHeight="1">
      <c r="A10" s="6" t="n"/>
      <c r="B10" s="6" t="n"/>
      <c r="C10" s="6" t="n"/>
      <c r="D10" s="18">
        <f>IF($C10="","",IFERROR(VLOOKUP($C10,'設備台帳'!$A$5:$T$204,7,FALSE),""))</f>
        <v/>
      </c>
      <c r="E10" s="25" t="n"/>
      <c r="F10" s="6" t="n"/>
      <c r="G10" s="6" t="n"/>
      <c r="H10" s="6" t="n"/>
      <c r="I10" s="6" t="n"/>
      <c r="J10" s="20" t="n"/>
      <c r="K10" s="6" t="n"/>
      <c r="L10" s="21">
        <f>IF($A10="","",IFERROR($I10*$J10,0))</f>
        <v/>
      </c>
      <c r="M10" s="6" t="n"/>
      <c r="N10" s="6" t="n"/>
      <c r="O10" s="25" t="n"/>
      <c r="P10" s="6" t="n"/>
    </row>
    <row r="11" ht="20" customHeight="1">
      <c r="A11" s="6" t="n"/>
      <c r="B11" s="6" t="n"/>
      <c r="C11" s="6" t="n"/>
      <c r="D11" s="18">
        <f>IF($C11="","",IFERROR(VLOOKUP($C11,'設備台帳'!$A$5:$T$204,7,FALSE),""))</f>
        <v/>
      </c>
      <c r="E11" s="25" t="n"/>
      <c r="F11" s="6" t="n"/>
      <c r="G11" s="6" t="n"/>
      <c r="H11" s="6" t="n"/>
      <c r="I11" s="6" t="n"/>
      <c r="J11" s="20" t="n"/>
      <c r="K11" s="6" t="n"/>
      <c r="L11" s="21">
        <f>IF($A11="","",IFERROR($I11*$J11,0))</f>
        <v/>
      </c>
      <c r="M11" s="6" t="n"/>
      <c r="N11" s="6" t="n"/>
      <c r="O11" s="25" t="n"/>
      <c r="P11" s="6" t="n"/>
    </row>
    <row r="12" ht="20" customHeight="1">
      <c r="A12" s="6" t="n"/>
      <c r="B12" s="6" t="n"/>
      <c r="C12" s="6" t="n"/>
      <c r="D12" s="18">
        <f>IF($C12="","",IFERROR(VLOOKUP($C12,'設備台帳'!$A$5:$T$204,7,FALSE),""))</f>
        <v/>
      </c>
      <c r="E12" s="25" t="n"/>
      <c r="F12" s="6" t="n"/>
      <c r="G12" s="6" t="n"/>
      <c r="H12" s="6" t="n"/>
      <c r="I12" s="6" t="n"/>
      <c r="J12" s="20" t="n"/>
      <c r="K12" s="6" t="n"/>
      <c r="L12" s="21">
        <f>IF($A12="","",IFERROR($I12*$J12,0))</f>
        <v/>
      </c>
      <c r="M12" s="6" t="n"/>
      <c r="N12" s="6" t="n"/>
      <c r="O12" s="25" t="n"/>
      <c r="P12" s="6" t="n"/>
    </row>
    <row r="13" ht="20" customHeight="1">
      <c r="A13" s="6" t="n"/>
      <c r="B13" s="6" t="n"/>
      <c r="C13" s="6" t="n"/>
      <c r="D13" s="18">
        <f>IF($C13="","",IFERROR(VLOOKUP($C13,'設備台帳'!$A$5:$T$204,7,FALSE),""))</f>
        <v/>
      </c>
      <c r="E13" s="25" t="n"/>
      <c r="F13" s="6" t="n"/>
      <c r="G13" s="6" t="n"/>
      <c r="H13" s="6" t="n"/>
      <c r="I13" s="6" t="n"/>
      <c r="J13" s="20" t="n"/>
      <c r="K13" s="6" t="n"/>
      <c r="L13" s="21">
        <f>IF($A13="","",IFERROR($I13*$J13,0))</f>
        <v/>
      </c>
      <c r="M13" s="6" t="n"/>
      <c r="N13" s="6" t="n"/>
      <c r="O13" s="25" t="n"/>
      <c r="P13" s="6" t="n"/>
    </row>
    <row r="14" ht="20" customHeight="1">
      <c r="A14" s="6" t="n"/>
      <c r="B14" s="6" t="n"/>
      <c r="C14" s="6" t="n"/>
      <c r="D14" s="18">
        <f>IF($C14="","",IFERROR(VLOOKUP($C14,'設備台帳'!$A$5:$T$204,7,FALSE),""))</f>
        <v/>
      </c>
      <c r="E14" s="25" t="n"/>
      <c r="F14" s="6" t="n"/>
      <c r="G14" s="6" t="n"/>
      <c r="H14" s="6" t="n"/>
      <c r="I14" s="6" t="n"/>
      <c r="J14" s="20" t="n"/>
      <c r="K14" s="6" t="n"/>
      <c r="L14" s="21">
        <f>IF($A14="","",IFERROR($I14*$J14,0))</f>
        <v/>
      </c>
      <c r="M14" s="6" t="n"/>
      <c r="N14" s="6" t="n"/>
      <c r="O14" s="25" t="n"/>
      <c r="P14" s="6" t="n"/>
    </row>
    <row r="15" ht="20" customHeight="1">
      <c r="A15" s="6" t="n"/>
      <c r="B15" s="6" t="n"/>
      <c r="C15" s="6" t="n"/>
      <c r="D15" s="18">
        <f>IF($C15="","",IFERROR(VLOOKUP($C15,'設備台帳'!$A$5:$T$204,7,FALSE),""))</f>
        <v/>
      </c>
      <c r="E15" s="25" t="n"/>
      <c r="F15" s="6" t="n"/>
      <c r="G15" s="6" t="n"/>
      <c r="H15" s="6" t="n"/>
      <c r="I15" s="6" t="n"/>
      <c r="J15" s="20" t="n"/>
      <c r="K15" s="6" t="n"/>
      <c r="L15" s="21">
        <f>IF($A15="","",IFERROR($I15*$J15,0))</f>
        <v/>
      </c>
      <c r="M15" s="6" t="n"/>
      <c r="N15" s="6" t="n"/>
      <c r="O15" s="25" t="n"/>
      <c r="P15" s="6" t="n"/>
    </row>
    <row r="16" ht="20" customHeight="1">
      <c r="A16" s="6" t="n"/>
      <c r="B16" s="6" t="n"/>
      <c r="C16" s="6" t="n"/>
      <c r="D16" s="18">
        <f>IF($C16="","",IFERROR(VLOOKUP($C16,'設備台帳'!$A$5:$T$204,7,FALSE),""))</f>
        <v/>
      </c>
      <c r="E16" s="25" t="n"/>
      <c r="F16" s="6" t="n"/>
      <c r="G16" s="6" t="n"/>
      <c r="H16" s="6" t="n"/>
      <c r="I16" s="6" t="n"/>
      <c r="J16" s="20" t="n"/>
      <c r="K16" s="6" t="n"/>
      <c r="L16" s="21">
        <f>IF($A16="","",IFERROR($I16*$J16,0))</f>
        <v/>
      </c>
      <c r="M16" s="6" t="n"/>
      <c r="N16" s="6" t="n"/>
      <c r="O16" s="25" t="n"/>
      <c r="P16" s="6" t="n"/>
    </row>
    <row r="17" ht="20" customHeight="1">
      <c r="A17" s="6" t="n"/>
      <c r="B17" s="6" t="n"/>
      <c r="C17" s="6" t="n"/>
      <c r="D17" s="18">
        <f>IF($C17="","",IFERROR(VLOOKUP($C17,'設備台帳'!$A$5:$T$204,7,FALSE),""))</f>
        <v/>
      </c>
      <c r="E17" s="25" t="n"/>
      <c r="F17" s="6" t="n"/>
      <c r="G17" s="6" t="n"/>
      <c r="H17" s="6" t="n"/>
      <c r="I17" s="6" t="n"/>
      <c r="J17" s="20" t="n"/>
      <c r="K17" s="6" t="n"/>
      <c r="L17" s="21">
        <f>IF($A17="","",IFERROR($I17*$J17,0))</f>
        <v/>
      </c>
      <c r="M17" s="6" t="n"/>
      <c r="N17" s="6" t="n"/>
      <c r="O17" s="25" t="n"/>
      <c r="P17" s="6" t="n"/>
    </row>
    <row r="18" ht="20" customHeight="1">
      <c r="A18" s="6" t="n"/>
      <c r="B18" s="6" t="n"/>
      <c r="C18" s="6" t="n"/>
      <c r="D18" s="18">
        <f>IF($C18="","",IFERROR(VLOOKUP($C18,'設備台帳'!$A$5:$T$204,7,FALSE),""))</f>
        <v/>
      </c>
      <c r="E18" s="25" t="n"/>
      <c r="F18" s="6" t="n"/>
      <c r="G18" s="6" t="n"/>
      <c r="H18" s="6" t="n"/>
      <c r="I18" s="6" t="n"/>
      <c r="J18" s="20" t="n"/>
      <c r="K18" s="6" t="n"/>
      <c r="L18" s="21">
        <f>IF($A18="","",IFERROR($I18*$J18,0))</f>
        <v/>
      </c>
      <c r="M18" s="6" t="n"/>
      <c r="N18" s="6" t="n"/>
      <c r="O18" s="25" t="n"/>
      <c r="P18" s="6" t="n"/>
    </row>
    <row r="19" ht="20" customHeight="1">
      <c r="A19" s="6" t="n"/>
      <c r="B19" s="6" t="n"/>
      <c r="C19" s="6" t="n"/>
      <c r="D19" s="18">
        <f>IF($C19="","",IFERROR(VLOOKUP($C19,'設備台帳'!$A$5:$T$204,7,FALSE),""))</f>
        <v/>
      </c>
      <c r="E19" s="25" t="n"/>
      <c r="F19" s="6" t="n"/>
      <c r="G19" s="6" t="n"/>
      <c r="H19" s="6" t="n"/>
      <c r="I19" s="6" t="n"/>
      <c r="J19" s="20" t="n"/>
      <c r="K19" s="6" t="n"/>
      <c r="L19" s="21">
        <f>IF($A19="","",IFERROR($I19*$J19,0))</f>
        <v/>
      </c>
      <c r="M19" s="6" t="n"/>
      <c r="N19" s="6" t="n"/>
      <c r="O19" s="25" t="n"/>
      <c r="P19" s="6" t="n"/>
    </row>
    <row r="20" ht="20" customHeight="1">
      <c r="A20" s="6" t="n"/>
      <c r="B20" s="6" t="n"/>
      <c r="C20" s="6" t="n"/>
      <c r="D20" s="18">
        <f>IF($C20="","",IFERROR(VLOOKUP($C20,'設備台帳'!$A$5:$T$204,7,FALSE),""))</f>
        <v/>
      </c>
      <c r="E20" s="25" t="n"/>
      <c r="F20" s="6" t="n"/>
      <c r="G20" s="6" t="n"/>
      <c r="H20" s="6" t="n"/>
      <c r="I20" s="6" t="n"/>
      <c r="J20" s="20" t="n"/>
      <c r="K20" s="6" t="n"/>
      <c r="L20" s="21">
        <f>IF($A20="","",IFERROR($I20*$J20,0))</f>
        <v/>
      </c>
      <c r="M20" s="6" t="n"/>
      <c r="N20" s="6" t="n"/>
      <c r="O20" s="25" t="n"/>
      <c r="P20" s="6" t="n"/>
    </row>
    <row r="21" ht="20" customHeight="1">
      <c r="A21" s="6" t="n"/>
      <c r="B21" s="6" t="n"/>
      <c r="C21" s="6" t="n"/>
      <c r="D21" s="18">
        <f>IF($C21="","",IFERROR(VLOOKUP($C21,'設備台帳'!$A$5:$T$204,7,FALSE),""))</f>
        <v/>
      </c>
      <c r="E21" s="25" t="n"/>
      <c r="F21" s="6" t="n"/>
      <c r="G21" s="6" t="n"/>
      <c r="H21" s="6" t="n"/>
      <c r="I21" s="6" t="n"/>
      <c r="J21" s="20" t="n"/>
      <c r="K21" s="6" t="n"/>
      <c r="L21" s="21">
        <f>IF($A21="","",IFERROR($I21*$J21,0))</f>
        <v/>
      </c>
      <c r="M21" s="6" t="n"/>
      <c r="N21" s="6" t="n"/>
      <c r="O21" s="25" t="n"/>
      <c r="P21" s="6" t="n"/>
    </row>
    <row r="22" ht="20" customHeight="1">
      <c r="A22" s="6" t="n"/>
      <c r="B22" s="6" t="n"/>
      <c r="C22" s="6" t="n"/>
      <c r="D22" s="18">
        <f>IF($C22="","",IFERROR(VLOOKUP($C22,'設備台帳'!$A$5:$T$204,7,FALSE),""))</f>
        <v/>
      </c>
      <c r="E22" s="25" t="n"/>
      <c r="F22" s="6" t="n"/>
      <c r="G22" s="6" t="n"/>
      <c r="H22" s="6" t="n"/>
      <c r="I22" s="6" t="n"/>
      <c r="J22" s="20" t="n"/>
      <c r="K22" s="6" t="n"/>
      <c r="L22" s="21">
        <f>IF($A22="","",IFERROR($I22*$J22,0))</f>
        <v/>
      </c>
      <c r="M22" s="6" t="n"/>
      <c r="N22" s="6" t="n"/>
      <c r="O22" s="25" t="n"/>
      <c r="P22" s="6" t="n"/>
    </row>
    <row r="23" ht="20" customHeight="1">
      <c r="A23" s="6" t="n"/>
      <c r="B23" s="6" t="n"/>
      <c r="C23" s="6" t="n"/>
      <c r="D23" s="18">
        <f>IF($C23="","",IFERROR(VLOOKUP($C23,'設備台帳'!$A$5:$T$204,7,FALSE),""))</f>
        <v/>
      </c>
      <c r="E23" s="25" t="n"/>
      <c r="F23" s="6" t="n"/>
      <c r="G23" s="6" t="n"/>
      <c r="H23" s="6" t="n"/>
      <c r="I23" s="6" t="n"/>
      <c r="J23" s="20" t="n"/>
      <c r="K23" s="6" t="n"/>
      <c r="L23" s="21">
        <f>IF($A23="","",IFERROR($I23*$J23,0))</f>
        <v/>
      </c>
      <c r="M23" s="6" t="n"/>
      <c r="N23" s="6" t="n"/>
      <c r="O23" s="25" t="n"/>
      <c r="P23" s="6" t="n"/>
    </row>
    <row r="24" ht="20" customHeight="1">
      <c r="A24" s="6" t="n"/>
      <c r="B24" s="6" t="n"/>
      <c r="C24" s="6" t="n"/>
      <c r="D24" s="18">
        <f>IF($C24="","",IFERROR(VLOOKUP($C24,'設備台帳'!$A$5:$T$204,7,FALSE),""))</f>
        <v/>
      </c>
      <c r="E24" s="25" t="n"/>
      <c r="F24" s="6" t="n"/>
      <c r="G24" s="6" t="n"/>
      <c r="H24" s="6" t="n"/>
      <c r="I24" s="6" t="n"/>
      <c r="J24" s="20" t="n"/>
      <c r="K24" s="6" t="n"/>
      <c r="L24" s="21">
        <f>IF($A24="","",IFERROR($I24*$J24,0))</f>
        <v/>
      </c>
      <c r="M24" s="6" t="n"/>
      <c r="N24" s="6" t="n"/>
      <c r="O24" s="25" t="n"/>
      <c r="P24" s="6" t="n"/>
    </row>
    <row r="25" ht="20" customHeight="1">
      <c r="A25" s="6" t="n"/>
      <c r="B25" s="6" t="n"/>
      <c r="C25" s="6" t="n"/>
      <c r="D25" s="18">
        <f>IF($C25="","",IFERROR(VLOOKUP($C25,'設備台帳'!$A$5:$T$204,7,FALSE),""))</f>
        <v/>
      </c>
      <c r="E25" s="25" t="n"/>
      <c r="F25" s="6" t="n"/>
      <c r="G25" s="6" t="n"/>
      <c r="H25" s="6" t="n"/>
      <c r="I25" s="6" t="n"/>
      <c r="J25" s="20" t="n"/>
      <c r="K25" s="6" t="n"/>
      <c r="L25" s="21">
        <f>IF($A25="","",IFERROR($I25*$J25,0))</f>
        <v/>
      </c>
      <c r="M25" s="6" t="n"/>
      <c r="N25" s="6" t="n"/>
      <c r="O25" s="25" t="n"/>
      <c r="P25" s="6" t="n"/>
    </row>
    <row r="26" ht="20" customHeight="1">
      <c r="A26" s="6" t="n"/>
      <c r="B26" s="6" t="n"/>
      <c r="C26" s="6" t="n"/>
      <c r="D26" s="18">
        <f>IF($C26="","",IFERROR(VLOOKUP($C26,'設備台帳'!$A$5:$T$204,7,FALSE),""))</f>
        <v/>
      </c>
      <c r="E26" s="25" t="n"/>
      <c r="F26" s="6" t="n"/>
      <c r="G26" s="6" t="n"/>
      <c r="H26" s="6" t="n"/>
      <c r="I26" s="6" t="n"/>
      <c r="J26" s="20" t="n"/>
      <c r="K26" s="6" t="n"/>
      <c r="L26" s="21">
        <f>IF($A26="","",IFERROR($I26*$J26,0))</f>
        <v/>
      </c>
      <c r="M26" s="6" t="n"/>
      <c r="N26" s="6" t="n"/>
      <c r="O26" s="25" t="n"/>
      <c r="P26" s="6" t="n"/>
    </row>
    <row r="27" ht="20" customHeight="1">
      <c r="A27" s="6" t="n"/>
      <c r="B27" s="6" t="n"/>
      <c r="C27" s="6" t="n"/>
      <c r="D27" s="18">
        <f>IF($C27="","",IFERROR(VLOOKUP($C27,'設備台帳'!$A$5:$T$204,7,FALSE),""))</f>
        <v/>
      </c>
      <c r="E27" s="25" t="n"/>
      <c r="F27" s="6" t="n"/>
      <c r="G27" s="6" t="n"/>
      <c r="H27" s="6" t="n"/>
      <c r="I27" s="6" t="n"/>
      <c r="J27" s="20" t="n"/>
      <c r="K27" s="6" t="n"/>
      <c r="L27" s="21">
        <f>IF($A27="","",IFERROR($I27*$J27,0))</f>
        <v/>
      </c>
      <c r="M27" s="6" t="n"/>
      <c r="N27" s="6" t="n"/>
      <c r="O27" s="25" t="n"/>
      <c r="P27" s="6" t="n"/>
    </row>
    <row r="28" ht="20" customHeight="1">
      <c r="A28" s="6" t="n"/>
      <c r="B28" s="6" t="n"/>
      <c r="C28" s="6" t="n"/>
      <c r="D28" s="18">
        <f>IF($C28="","",IFERROR(VLOOKUP($C28,'設備台帳'!$A$5:$T$204,7,FALSE),""))</f>
        <v/>
      </c>
      <c r="E28" s="25" t="n"/>
      <c r="F28" s="6" t="n"/>
      <c r="G28" s="6" t="n"/>
      <c r="H28" s="6" t="n"/>
      <c r="I28" s="6" t="n"/>
      <c r="J28" s="20" t="n"/>
      <c r="K28" s="6" t="n"/>
      <c r="L28" s="21">
        <f>IF($A28="","",IFERROR($I28*$J28,0))</f>
        <v/>
      </c>
      <c r="M28" s="6" t="n"/>
      <c r="N28" s="6" t="n"/>
      <c r="O28" s="25" t="n"/>
      <c r="P28" s="6" t="n"/>
    </row>
    <row r="29" ht="20" customHeight="1">
      <c r="A29" s="6" t="n"/>
      <c r="B29" s="6" t="n"/>
      <c r="C29" s="6" t="n"/>
      <c r="D29" s="18">
        <f>IF($C29="","",IFERROR(VLOOKUP($C29,'設備台帳'!$A$5:$T$204,7,FALSE),""))</f>
        <v/>
      </c>
      <c r="E29" s="25" t="n"/>
      <c r="F29" s="6" t="n"/>
      <c r="G29" s="6" t="n"/>
      <c r="H29" s="6" t="n"/>
      <c r="I29" s="6" t="n"/>
      <c r="J29" s="20" t="n"/>
      <c r="K29" s="6" t="n"/>
      <c r="L29" s="21">
        <f>IF($A29="","",IFERROR($I29*$J29,0))</f>
        <v/>
      </c>
      <c r="M29" s="6" t="n"/>
      <c r="N29" s="6" t="n"/>
      <c r="O29" s="25" t="n"/>
      <c r="P29" s="6" t="n"/>
    </row>
    <row r="30" ht="20" customHeight="1">
      <c r="A30" s="6" t="n"/>
      <c r="B30" s="6" t="n"/>
      <c r="C30" s="6" t="n"/>
      <c r="D30" s="18">
        <f>IF($C30="","",IFERROR(VLOOKUP($C30,'設備台帳'!$A$5:$T$204,7,FALSE),""))</f>
        <v/>
      </c>
      <c r="E30" s="25" t="n"/>
      <c r="F30" s="6" t="n"/>
      <c r="G30" s="6" t="n"/>
      <c r="H30" s="6" t="n"/>
      <c r="I30" s="6" t="n"/>
      <c r="J30" s="20" t="n"/>
      <c r="K30" s="6" t="n"/>
      <c r="L30" s="21">
        <f>IF($A30="","",IFERROR($I30*$J30,0))</f>
        <v/>
      </c>
      <c r="M30" s="6" t="n"/>
      <c r="N30" s="6" t="n"/>
      <c r="O30" s="25" t="n"/>
      <c r="P30" s="6" t="n"/>
    </row>
    <row r="31" ht="20" customHeight="1">
      <c r="A31" s="6" t="n"/>
      <c r="B31" s="6" t="n"/>
      <c r="C31" s="6" t="n"/>
      <c r="D31" s="18">
        <f>IF($C31="","",IFERROR(VLOOKUP($C31,'設備台帳'!$A$5:$T$204,7,FALSE),""))</f>
        <v/>
      </c>
      <c r="E31" s="25" t="n"/>
      <c r="F31" s="6" t="n"/>
      <c r="G31" s="6" t="n"/>
      <c r="H31" s="6" t="n"/>
      <c r="I31" s="6" t="n"/>
      <c r="J31" s="20" t="n"/>
      <c r="K31" s="6" t="n"/>
      <c r="L31" s="21">
        <f>IF($A31="","",IFERROR($I31*$J31,0))</f>
        <v/>
      </c>
      <c r="M31" s="6" t="n"/>
      <c r="N31" s="6" t="n"/>
      <c r="O31" s="25" t="n"/>
      <c r="P31" s="6" t="n"/>
    </row>
    <row r="32" ht="20" customHeight="1">
      <c r="A32" s="6" t="n"/>
      <c r="B32" s="6" t="n"/>
      <c r="C32" s="6" t="n"/>
      <c r="D32" s="18">
        <f>IF($C32="","",IFERROR(VLOOKUP($C32,'設備台帳'!$A$5:$T$204,7,FALSE),""))</f>
        <v/>
      </c>
      <c r="E32" s="25" t="n"/>
      <c r="F32" s="6" t="n"/>
      <c r="G32" s="6" t="n"/>
      <c r="H32" s="6" t="n"/>
      <c r="I32" s="6" t="n"/>
      <c r="J32" s="20" t="n"/>
      <c r="K32" s="6" t="n"/>
      <c r="L32" s="21">
        <f>IF($A32="","",IFERROR($I32*$J32,0))</f>
        <v/>
      </c>
      <c r="M32" s="6" t="n"/>
      <c r="N32" s="6" t="n"/>
      <c r="O32" s="25" t="n"/>
      <c r="P32" s="6" t="n"/>
    </row>
    <row r="33" ht="20" customHeight="1">
      <c r="A33" s="6" t="n"/>
      <c r="B33" s="6" t="n"/>
      <c r="C33" s="6" t="n"/>
      <c r="D33" s="18">
        <f>IF($C33="","",IFERROR(VLOOKUP($C33,'設備台帳'!$A$5:$T$204,7,FALSE),""))</f>
        <v/>
      </c>
      <c r="E33" s="25" t="n"/>
      <c r="F33" s="6" t="n"/>
      <c r="G33" s="6" t="n"/>
      <c r="H33" s="6" t="n"/>
      <c r="I33" s="6" t="n"/>
      <c r="J33" s="20" t="n"/>
      <c r="K33" s="6" t="n"/>
      <c r="L33" s="21">
        <f>IF($A33="","",IFERROR($I33*$J33,0))</f>
        <v/>
      </c>
      <c r="M33" s="6" t="n"/>
      <c r="N33" s="6" t="n"/>
      <c r="O33" s="25" t="n"/>
      <c r="P33" s="6" t="n"/>
    </row>
    <row r="34" ht="20" customHeight="1">
      <c r="A34" s="6" t="n"/>
      <c r="B34" s="6" t="n"/>
      <c r="C34" s="6" t="n"/>
      <c r="D34" s="18">
        <f>IF($C34="","",IFERROR(VLOOKUP($C34,'設備台帳'!$A$5:$T$204,7,FALSE),""))</f>
        <v/>
      </c>
      <c r="E34" s="25" t="n"/>
      <c r="F34" s="6" t="n"/>
      <c r="G34" s="6" t="n"/>
      <c r="H34" s="6" t="n"/>
      <c r="I34" s="6" t="n"/>
      <c r="J34" s="20" t="n"/>
      <c r="K34" s="6" t="n"/>
      <c r="L34" s="21">
        <f>IF($A34="","",IFERROR($I34*$J34,0))</f>
        <v/>
      </c>
      <c r="M34" s="6" t="n"/>
      <c r="N34" s="6" t="n"/>
      <c r="O34" s="25" t="n"/>
      <c r="P34" s="6" t="n"/>
    </row>
    <row r="35" ht="20" customHeight="1">
      <c r="A35" s="6" t="n"/>
      <c r="B35" s="6" t="n"/>
      <c r="C35" s="6" t="n"/>
      <c r="D35" s="18">
        <f>IF($C35="","",IFERROR(VLOOKUP($C35,'設備台帳'!$A$5:$T$204,7,FALSE),""))</f>
        <v/>
      </c>
      <c r="E35" s="25" t="n"/>
      <c r="F35" s="6" t="n"/>
      <c r="G35" s="6" t="n"/>
      <c r="H35" s="6" t="n"/>
      <c r="I35" s="6" t="n"/>
      <c r="J35" s="20" t="n"/>
      <c r="K35" s="6" t="n"/>
      <c r="L35" s="21">
        <f>IF($A35="","",IFERROR($I35*$J35,0))</f>
        <v/>
      </c>
      <c r="M35" s="6" t="n"/>
      <c r="N35" s="6" t="n"/>
      <c r="O35" s="25" t="n"/>
      <c r="P35" s="6" t="n"/>
    </row>
    <row r="36" ht="20" customHeight="1">
      <c r="A36" s="6" t="n"/>
      <c r="B36" s="6" t="n"/>
      <c r="C36" s="6" t="n"/>
      <c r="D36" s="18">
        <f>IF($C36="","",IFERROR(VLOOKUP($C36,'設備台帳'!$A$5:$T$204,7,FALSE),""))</f>
        <v/>
      </c>
      <c r="E36" s="25" t="n"/>
      <c r="F36" s="6" t="n"/>
      <c r="G36" s="6" t="n"/>
      <c r="H36" s="6" t="n"/>
      <c r="I36" s="6" t="n"/>
      <c r="J36" s="20" t="n"/>
      <c r="K36" s="6" t="n"/>
      <c r="L36" s="21">
        <f>IF($A36="","",IFERROR($I36*$J36,0))</f>
        <v/>
      </c>
      <c r="M36" s="6" t="n"/>
      <c r="N36" s="6" t="n"/>
      <c r="O36" s="25" t="n"/>
      <c r="P36" s="6" t="n"/>
    </row>
    <row r="37" ht="20" customHeight="1">
      <c r="A37" s="6" t="n"/>
      <c r="B37" s="6" t="n"/>
      <c r="C37" s="6" t="n"/>
      <c r="D37" s="18">
        <f>IF($C37="","",IFERROR(VLOOKUP($C37,'設備台帳'!$A$5:$T$204,7,FALSE),""))</f>
        <v/>
      </c>
      <c r="E37" s="25" t="n"/>
      <c r="F37" s="6" t="n"/>
      <c r="G37" s="6" t="n"/>
      <c r="H37" s="6" t="n"/>
      <c r="I37" s="6" t="n"/>
      <c r="J37" s="20" t="n"/>
      <c r="K37" s="6" t="n"/>
      <c r="L37" s="21">
        <f>IF($A37="","",IFERROR($I37*$J37,0))</f>
        <v/>
      </c>
      <c r="M37" s="6" t="n"/>
      <c r="N37" s="6" t="n"/>
      <c r="O37" s="25" t="n"/>
      <c r="P37" s="6" t="n"/>
    </row>
    <row r="38" ht="20" customHeight="1">
      <c r="A38" s="6" t="n"/>
      <c r="B38" s="6" t="n"/>
      <c r="C38" s="6" t="n"/>
      <c r="D38" s="18">
        <f>IF($C38="","",IFERROR(VLOOKUP($C38,'設備台帳'!$A$5:$T$204,7,FALSE),""))</f>
        <v/>
      </c>
      <c r="E38" s="25" t="n"/>
      <c r="F38" s="6" t="n"/>
      <c r="G38" s="6" t="n"/>
      <c r="H38" s="6" t="n"/>
      <c r="I38" s="6" t="n"/>
      <c r="J38" s="20" t="n"/>
      <c r="K38" s="6" t="n"/>
      <c r="L38" s="21">
        <f>IF($A38="","",IFERROR($I38*$J38,0))</f>
        <v/>
      </c>
      <c r="M38" s="6" t="n"/>
      <c r="N38" s="6" t="n"/>
      <c r="O38" s="25" t="n"/>
      <c r="P38" s="6" t="n"/>
    </row>
    <row r="39" ht="20" customHeight="1">
      <c r="A39" s="6" t="n"/>
      <c r="B39" s="6" t="n"/>
      <c r="C39" s="6" t="n"/>
      <c r="D39" s="18">
        <f>IF($C39="","",IFERROR(VLOOKUP($C39,'設備台帳'!$A$5:$T$204,7,FALSE),""))</f>
        <v/>
      </c>
      <c r="E39" s="25" t="n"/>
      <c r="F39" s="6" t="n"/>
      <c r="G39" s="6" t="n"/>
      <c r="H39" s="6" t="n"/>
      <c r="I39" s="6" t="n"/>
      <c r="J39" s="20" t="n"/>
      <c r="K39" s="6" t="n"/>
      <c r="L39" s="21">
        <f>IF($A39="","",IFERROR($I39*$J39,0))</f>
        <v/>
      </c>
      <c r="M39" s="6" t="n"/>
      <c r="N39" s="6" t="n"/>
      <c r="O39" s="25" t="n"/>
      <c r="P39" s="6" t="n"/>
    </row>
    <row r="40" ht="20" customHeight="1">
      <c r="A40" s="6" t="n"/>
      <c r="B40" s="6" t="n"/>
      <c r="C40" s="6" t="n"/>
      <c r="D40" s="18">
        <f>IF($C40="","",IFERROR(VLOOKUP($C40,'設備台帳'!$A$5:$T$204,7,FALSE),""))</f>
        <v/>
      </c>
      <c r="E40" s="25" t="n"/>
      <c r="F40" s="6" t="n"/>
      <c r="G40" s="6" t="n"/>
      <c r="H40" s="6" t="n"/>
      <c r="I40" s="6" t="n"/>
      <c r="J40" s="20" t="n"/>
      <c r="K40" s="6" t="n"/>
      <c r="L40" s="21">
        <f>IF($A40="","",IFERROR($I40*$J40,0))</f>
        <v/>
      </c>
      <c r="M40" s="6" t="n"/>
      <c r="N40" s="6" t="n"/>
      <c r="O40" s="25" t="n"/>
      <c r="P40" s="6" t="n"/>
    </row>
    <row r="41" ht="20" customHeight="1">
      <c r="A41" s="6" t="n"/>
      <c r="B41" s="6" t="n"/>
      <c r="C41" s="6" t="n"/>
      <c r="D41" s="18">
        <f>IF($C41="","",IFERROR(VLOOKUP($C41,'設備台帳'!$A$5:$T$204,7,FALSE),""))</f>
        <v/>
      </c>
      <c r="E41" s="25" t="n"/>
      <c r="F41" s="6" t="n"/>
      <c r="G41" s="6" t="n"/>
      <c r="H41" s="6" t="n"/>
      <c r="I41" s="6" t="n"/>
      <c r="J41" s="20" t="n"/>
      <c r="K41" s="6" t="n"/>
      <c r="L41" s="21">
        <f>IF($A41="","",IFERROR($I41*$J41,0))</f>
        <v/>
      </c>
      <c r="M41" s="6" t="n"/>
      <c r="N41" s="6" t="n"/>
      <c r="O41" s="25" t="n"/>
      <c r="P41" s="6" t="n"/>
    </row>
    <row r="42" ht="20" customHeight="1">
      <c r="A42" s="6" t="n"/>
      <c r="B42" s="6" t="n"/>
      <c r="C42" s="6" t="n"/>
      <c r="D42" s="18">
        <f>IF($C42="","",IFERROR(VLOOKUP($C42,'設備台帳'!$A$5:$T$204,7,FALSE),""))</f>
        <v/>
      </c>
      <c r="E42" s="25" t="n"/>
      <c r="F42" s="6" t="n"/>
      <c r="G42" s="6" t="n"/>
      <c r="H42" s="6" t="n"/>
      <c r="I42" s="6" t="n"/>
      <c r="J42" s="20" t="n"/>
      <c r="K42" s="6" t="n"/>
      <c r="L42" s="21">
        <f>IF($A42="","",IFERROR($I42*$J42,0))</f>
        <v/>
      </c>
      <c r="M42" s="6" t="n"/>
      <c r="N42" s="6" t="n"/>
      <c r="O42" s="25" t="n"/>
      <c r="P42" s="6" t="n"/>
    </row>
    <row r="43" ht="20" customHeight="1">
      <c r="A43" s="6" t="n"/>
      <c r="B43" s="6" t="n"/>
      <c r="C43" s="6" t="n"/>
      <c r="D43" s="18">
        <f>IF($C43="","",IFERROR(VLOOKUP($C43,'設備台帳'!$A$5:$T$204,7,FALSE),""))</f>
        <v/>
      </c>
      <c r="E43" s="25" t="n"/>
      <c r="F43" s="6" t="n"/>
      <c r="G43" s="6" t="n"/>
      <c r="H43" s="6" t="n"/>
      <c r="I43" s="6" t="n"/>
      <c r="J43" s="20" t="n"/>
      <c r="K43" s="6" t="n"/>
      <c r="L43" s="21">
        <f>IF($A43="","",IFERROR($I43*$J43,0))</f>
        <v/>
      </c>
      <c r="M43" s="6" t="n"/>
      <c r="N43" s="6" t="n"/>
      <c r="O43" s="25" t="n"/>
      <c r="P43" s="6" t="n"/>
    </row>
    <row r="44" ht="20" customHeight="1">
      <c r="A44" s="6" t="n"/>
      <c r="B44" s="6" t="n"/>
      <c r="C44" s="6" t="n"/>
      <c r="D44" s="18">
        <f>IF($C44="","",IFERROR(VLOOKUP($C44,'設備台帳'!$A$5:$T$204,7,FALSE),""))</f>
        <v/>
      </c>
      <c r="E44" s="25" t="n"/>
      <c r="F44" s="6" t="n"/>
      <c r="G44" s="6" t="n"/>
      <c r="H44" s="6" t="n"/>
      <c r="I44" s="6" t="n"/>
      <c r="J44" s="20" t="n"/>
      <c r="K44" s="6" t="n"/>
      <c r="L44" s="21">
        <f>IF($A44="","",IFERROR($I44*$J44,0))</f>
        <v/>
      </c>
      <c r="M44" s="6" t="n"/>
      <c r="N44" s="6" t="n"/>
      <c r="O44" s="25" t="n"/>
      <c r="P44" s="6" t="n"/>
    </row>
    <row r="45" ht="20" customHeight="1">
      <c r="A45" s="6" t="n"/>
      <c r="B45" s="6" t="n"/>
      <c r="C45" s="6" t="n"/>
      <c r="D45" s="18">
        <f>IF($C45="","",IFERROR(VLOOKUP($C45,'設備台帳'!$A$5:$T$204,7,FALSE),""))</f>
        <v/>
      </c>
      <c r="E45" s="25" t="n"/>
      <c r="F45" s="6" t="n"/>
      <c r="G45" s="6" t="n"/>
      <c r="H45" s="6" t="n"/>
      <c r="I45" s="6" t="n"/>
      <c r="J45" s="20" t="n"/>
      <c r="K45" s="6" t="n"/>
      <c r="L45" s="21">
        <f>IF($A45="","",IFERROR($I45*$J45,0))</f>
        <v/>
      </c>
      <c r="M45" s="6" t="n"/>
      <c r="N45" s="6" t="n"/>
      <c r="O45" s="25" t="n"/>
      <c r="P45" s="6" t="n"/>
    </row>
    <row r="46" ht="20" customHeight="1">
      <c r="A46" s="6" t="n"/>
      <c r="B46" s="6" t="n"/>
      <c r="C46" s="6" t="n"/>
      <c r="D46" s="18">
        <f>IF($C46="","",IFERROR(VLOOKUP($C46,'設備台帳'!$A$5:$T$204,7,FALSE),""))</f>
        <v/>
      </c>
      <c r="E46" s="25" t="n"/>
      <c r="F46" s="6" t="n"/>
      <c r="G46" s="6" t="n"/>
      <c r="H46" s="6" t="n"/>
      <c r="I46" s="6" t="n"/>
      <c r="J46" s="20" t="n"/>
      <c r="K46" s="6" t="n"/>
      <c r="L46" s="21">
        <f>IF($A46="","",IFERROR($I46*$J46,0))</f>
        <v/>
      </c>
      <c r="M46" s="6" t="n"/>
      <c r="N46" s="6" t="n"/>
      <c r="O46" s="25" t="n"/>
      <c r="P46" s="6" t="n"/>
    </row>
    <row r="47" ht="20" customHeight="1">
      <c r="A47" s="6" t="n"/>
      <c r="B47" s="6" t="n"/>
      <c r="C47" s="6" t="n"/>
      <c r="D47" s="18">
        <f>IF($C47="","",IFERROR(VLOOKUP($C47,'設備台帳'!$A$5:$T$204,7,FALSE),""))</f>
        <v/>
      </c>
      <c r="E47" s="25" t="n"/>
      <c r="F47" s="6" t="n"/>
      <c r="G47" s="6" t="n"/>
      <c r="H47" s="6" t="n"/>
      <c r="I47" s="6" t="n"/>
      <c r="J47" s="20" t="n"/>
      <c r="K47" s="6" t="n"/>
      <c r="L47" s="21">
        <f>IF($A47="","",IFERROR($I47*$J47,0))</f>
        <v/>
      </c>
      <c r="M47" s="6" t="n"/>
      <c r="N47" s="6" t="n"/>
      <c r="O47" s="25" t="n"/>
      <c r="P47" s="6" t="n"/>
    </row>
    <row r="48" ht="20" customHeight="1">
      <c r="A48" s="6" t="n"/>
      <c r="B48" s="6" t="n"/>
      <c r="C48" s="6" t="n"/>
      <c r="D48" s="18">
        <f>IF($C48="","",IFERROR(VLOOKUP($C48,'設備台帳'!$A$5:$T$204,7,FALSE),""))</f>
        <v/>
      </c>
      <c r="E48" s="25" t="n"/>
      <c r="F48" s="6" t="n"/>
      <c r="G48" s="6" t="n"/>
      <c r="H48" s="6" t="n"/>
      <c r="I48" s="6" t="n"/>
      <c r="J48" s="20" t="n"/>
      <c r="K48" s="6" t="n"/>
      <c r="L48" s="21">
        <f>IF($A48="","",IFERROR($I48*$J48,0))</f>
        <v/>
      </c>
      <c r="M48" s="6" t="n"/>
      <c r="N48" s="6" t="n"/>
      <c r="O48" s="25" t="n"/>
      <c r="P48" s="6" t="n"/>
    </row>
    <row r="49" ht="20" customHeight="1">
      <c r="A49" s="6" t="n"/>
      <c r="B49" s="6" t="n"/>
      <c r="C49" s="6" t="n"/>
      <c r="D49" s="18">
        <f>IF($C49="","",IFERROR(VLOOKUP($C49,'設備台帳'!$A$5:$T$204,7,FALSE),""))</f>
        <v/>
      </c>
      <c r="E49" s="25" t="n"/>
      <c r="F49" s="6" t="n"/>
      <c r="G49" s="6" t="n"/>
      <c r="H49" s="6" t="n"/>
      <c r="I49" s="6" t="n"/>
      <c r="J49" s="20" t="n"/>
      <c r="K49" s="6" t="n"/>
      <c r="L49" s="21">
        <f>IF($A49="","",IFERROR($I49*$J49,0))</f>
        <v/>
      </c>
      <c r="M49" s="6" t="n"/>
      <c r="N49" s="6" t="n"/>
      <c r="O49" s="25" t="n"/>
      <c r="P49" s="6" t="n"/>
    </row>
    <row r="50" ht="20" customHeight="1">
      <c r="A50" s="6" t="n"/>
      <c r="B50" s="6" t="n"/>
      <c r="C50" s="6" t="n"/>
      <c r="D50" s="18">
        <f>IF($C50="","",IFERROR(VLOOKUP($C50,'設備台帳'!$A$5:$T$204,7,FALSE),""))</f>
        <v/>
      </c>
      <c r="E50" s="25" t="n"/>
      <c r="F50" s="6" t="n"/>
      <c r="G50" s="6" t="n"/>
      <c r="H50" s="6" t="n"/>
      <c r="I50" s="6" t="n"/>
      <c r="J50" s="20" t="n"/>
      <c r="K50" s="6" t="n"/>
      <c r="L50" s="21">
        <f>IF($A50="","",IFERROR($I50*$J50,0))</f>
        <v/>
      </c>
      <c r="M50" s="6" t="n"/>
      <c r="N50" s="6" t="n"/>
      <c r="O50" s="25" t="n"/>
      <c r="P50" s="6" t="n"/>
    </row>
    <row r="51" ht="20" customHeight="1">
      <c r="A51" s="6" t="n"/>
      <c r="B51" s="6" t="n"/>
      <c r="C51" s="6" t="n"/>
      <c r="D51" s="18">
        <f>IF($C51="","",IFERROR(VLOOKUP($C51,'設備台帳'!$A$5:$T$204,7,FALSE),""))</f>
        <v/>
      </c>
      <c r="E51" s="25" t="n"/>
      <c r="F51" s="6" t="n"/>
      <c r="G51" s="6" t="n"/>
      <c r="H51" s="6" t="n"/>
      <c r="I51" s="6" t="n"/>
      <c r="J51" s="20" t="n"/>
      <c r="K51" s="6" t="n"/>
      <c r="L51" s="21">
        <f>IF($A51="","",IFERROR($I51*$J51,0))</f>
        <v/>
      </c>
      <c r="M51" s="6" t="n"/>
      <c r="N51" s="6" t="n"/>
      <c r="O51" s="25" t="n"/>
      <c r="P51" s="6" t="n"/>
    </row>
    <row r="52" ht="20" customHeight="1">
      <c r="A52" s="6" t="n"/>
      <c r="B52" s="6" t="n"/>
      <c r="C52" s="6" t="n"/>
      <c r="D52" s="18">
        <f>IF($C52="","",IFERROR(VLOOKUP($C52,'設備台帳'!$A$5:$T$204,7,FALSE),""))</f>
        <v/>
      </c>
      <c r="E52" s="25" t="n"/>
      <c r="F52" s="6" t="n"/>
      <c r="G52" s="6" t="n"/>
      <c r="H52" s="6" t="n"/>
      <c r="I52" s="6" t="n"/>
      <c r="J52" s="20" t="n"/>
      <c r="K52" s="6" t="n"/>
      <c r="L52" s="21">
        <f>IF($A52="","",IFERROR($I52*$J52,0))</f>
        <v/>
      </c>
      <c r="M52" s="6" t="n"/>
      <c r="N52" s="6" t="n"/>
      <c r="O52" s="25" t="n"/>
      <c r="P52" s="6" t="n"/>
    </row>
    <row r="53" ht="20" customHeight="1">
      <c r="A53" s="6" t="n"/>
      <c r="B53" s="6" t="n"/>
      <c r="C53" s="6" t="n"/>
      <c r="D53" s="18">
        <f>IF($C53="","",IFERROR(VLOOKUP($C53,'設備台帳'!$A$5:$T$204,7,FALSE),""))</f>
        <v/>
      </c>
      <c r="E53" s="25" t="n"/>
      <c r="F53" s="6" t="n"/>
      <c r="G53" s="6" t="n"/>
      <c r="H53" s="6" t="n"/>
      <c r="I53" s="6" t="n"/>
      <c r="J53" s="20" t="n"/>
      <c r="K53" s="6" t="n"/>
      <c r="L53" s="21">
        <f>IF($A53="","",IFERROR($I53*$J53,0))</f>
        <v/>
      </c>
      <c r="M53" s="6" t="n"/>
      <c r="N53" s="6" t="n"/>
      <c r="O53" s="25" t="n"/>
      <c r="P53" s="6" t="n"/>
    </row>
    <row r="54" ht="20" customHeight="1">
      <c r="A54" s="6" t="n"/>
      <c r="B54" s="6" t="n"/>
      <c r="C54" s="6" t="n"/>
      <c r="D54" s="18">
        <f>IF($C54="","",IFERROR(VLOOKUP($C54,'設備台帳'!$A$5:$T$204,7,FALSE),""))</f>
        <v/>
      </c>
      <c r="E54" s="25" t="n"/>
      <c r="F54" s="6" t="n"/>
      <c r="G54" s="6" t="n"/>
      <c r="H54" s="6" t="n"/>
      <c r="I54" s="6" t="n"/>
      <c r="J54" s="20" t="n"/>
      <c r="K54" s="6" t="n"/>
      <c r="L54" s="21">
        <f>IF($A54="","",IFERROR($I54*$J54,0))</f>
        <v/>
      </c>
      <c r="M54" s="6" t="n"/>
      <c r="N54" s="6" t="n"/>
      <c r="O54" s="25" t="n"/>
      <c r="P54" s="6" t="n"/>
    </row>
    <row r="55" ht="20" customHeight="1">
      <c r="A55" s="6" t="n"/>
      <c r="B55" s="6" t="n"/>
      <c r="C55" s="6" t="n"/>
      <c r="D55" s="18">
        <f>IF($C55="","",IFERROR(VLOOKUP($C55,'設備台帳'!$A$5:$T$204,7,FALSE),""))</f>
        <v/>
      </c>
      <c r="E55" s="25" t="n"/>
      <c r="F55" s="6" t="n"/>
      <c r="G55" s="6" t="n"/>
      <c r="H55" s="6" t="n"/>
      <c r="I55" s="6" t="n"/>
      <c r="J55" s="20" t="n"/>
      <c r="K55" s="6" t="n"/>
      <c r="L55" s="21">
        <f>IF($A55="","",IFERROR($I55*$J55,0))</f>
        <v/>
      </c>
      <c r="M55" s="6" t="n"/>
      <c r="N55" s="6" t="n"/>
      <c r="O55" s="25" t="n"/>
      <c r="P55" s="6" t="n"/>
    </row>
    <row r="56" ht="20" customHeight="1">
      <c r="A56" s="6" t="n"/>
      <c r="B56" s="6" t="n"/>
      <c r="C56" s="6" t="n"/>
      <c r="D56" s="18">
        <f>IF($C56="","",IFERROR(VLOOKUP($C56,'設備台帳'!$A$5:$T$204,7,FALSE),""))</f>
        <v/>
      </c>
      <c r="E56" s="25" t="n"/>
      <c r="F56" s="6" t="n"/>
      <c r="G56" s="6" t="n"/>
      <c r="H56" s="6" t="n"/>
      <c r="I56" s="6" t="n"/>
      <c r="J56" s="20" t="n"/>
      <c r="K56" s="6" t="n"/>
      <c r="L56" s="21">
        <f>IF($A56="","",IFERROR($I56*$J56,0))</f>
        <v/>
      </c>
      <c r="M56" s="6" t="n"/>
      <c r="N56" s="6" t="n"/>
      <c r="O56" s="25" t="n"/>
      <c r="P56" s="6" t="n"/>
    </row>
    <row r="57" ht="20" customHeight="1">
      <c r="A57" s="6" t="n"/>
      <c r="B57" s="6" t="n"/>
      <c r="C57" s="6" t="n"/>
      <c r="D57" s="18">
        <f>IF($C57="","",IFERROR(VLOOKUP($C57,'設備台帳'!$A$5:$T$204,7,FALSE),""))</f>
        <v/>
      </c>
      <c r="E57" s="25" t="n"/>
      <c r="F57" s="6" t="n"/>
      <c r="G57" s="6" t="n"/>
      <c r="H57" s="6" t="n"/>
      <c r="I57" s="6" t="n"/>
      <c r="J57" s="20" t="n"/>
      <c r="K57" s="6" t="n"/>
      <c r="L57" s="21">
        <f>IF($A57="","",IFERROR($I57*$J57,0))</f>
        <v/>
      </c>
      <c r="M57" s="6" t="n"/>
      <c r="N57" s="6" t="n"/>
      <c r="O57" s="25" t="n"/>
      <c r="P57" s="6" t="n"/>
    </row>
    <row r="58" ht="20" customHeight="1">
      <c r="A58" s="6" t="n"/>
      <c r="B58" s="6" t="n"/>
      <c r="C58" s="6" t="n"/>
      <c r="D58" s="18">
        <f>IF($C58="","",IFERROR(VLOOKUP($C58,'設備台帳'!$A$5:$T$204,7,FALSE),""))</f>
        <v/>
      </c>
      <c r="E58" s="25" t="n"/>
      <c r="F58" s="6" t="n"/>
      <c r="G58" s="6" t="n"/>
      <c r="H58" s="6" t="n"/>
      <c r="I58" s="6" t="n"/>
      <c r="J58" s="20" t="n"/>
      <c r="K58" s="6" t="n"/>
      <c r="L58" s="21">
        <f>IF($A58="","",IFERROR($I58*$J58,0))</f>
        <v/>
      </c>
      <c r="M58" s="6" t="n"/>
      <c r="N58" s="6" t="n"/>
      <c r="O58" s="25" t="n"/>
      <c r="P58" s="6" t="n"/>
    </row>
    <row r="59" ht="20" customHeight="1">
      <c r="A59" s="6" t="n"/>
      <c r="B59" s="6" t="n"/>
      <c r="C59" s="6" t="n"/>
      <c r="D59" s="18">
        <f>IF($C59="","",IFERROR(VLOOKUP($C59,'設備台帳'!$A$5:$T$204,7,FALSE),""))</f>
        <v/>
      </c>
      <c r="E59" s="25" t="n"/>
      <c r="F59" s="6" t="n"/>
      <c r="G59" s="6" t="n"/>
      <c r="H59" s="6" t="n"/>
      <c r="I59" s="6" t="n"/>
      <c r="J59" s="20" t="n"/>
      <c r="K59" s="6" t="n"/>
      <c r="L59" s="21">
        <f>IF($A59="","",IFERROR($I59*$J59,0))</f>
        <v/>
      </c>
      <c r="M59" s="6" t="n"/>
      <c r="N59" s="6" t="n"/>
      <c r="O59" s="25" t="n"/>
      <c r="P59" s="6" t="n"/>
    </row>
    <row r="60" ht="20" customHeight="1">
      <c r="A60" s="6" t="n"/>
      <c r="B60" s="6" t="n"/>
      <c r="C60" s="6" t="n"/>
      <c r="D60" s="18">
        <f>IF($C60="","",IFERROR(VLOOKUP($C60,'設備台帳'!$A$5:$T$204,7,FALSE),""))</f>
        <v/>
      </c>
      <c r="E60" s="25" t="n"/>
      <c r="F60" s="6" t="n"/>
      <c r="G60" s="6" t="n"/>
      <c r="H60" s="6" t="n"/>
      <c r="I60" s="6" t="n"/>
      <c r="J60" s="20" t="n"/>
      <c r="K60" s="6" t="n"/>
      <c r="L60" s="21">
        <f>IF($A60="","",IFERROR($I60*$J60,0))</f>
        <v/>
      </c>
      <c r="M60" s="6" t="n"/>
      <c r="N60" s="6" t="n"/>
      <c r="O60" s="25" t="n"/>
      <c r="P60" s="6" t="n"/>
    </row>
    <row r="61" ht="20" customHeight="1">
      <c r="A61" s="6" t="n"/>
      <c r="B61" s="6" t="n"/>
      <c r="C61" s="6" t="n"/>
      <c r="D61" s="18">
        <f>IF($C61="","",IFERROR(VLOOKUP($C61,'設備台帳'!$A$5:$T$204,7,FALSE),""))</f>
        <v/>
      </c>
      <c r="E61" s="25" t="n"/>
      <c r="F61" s="6" t="n"/>
      <c r="G61" s="6" t="n"/>
      <c r="H61" s="6" t="n"/>
      <c r="I61" s="6" t="n"/>
      <c r="J61" s="20" t="n"/>
      <c r="K61" s="6" t="n"/>
      <c r="L61" s="21">
        <f>IF($A61="","",IFERROR($I61*$J61,0))</f>
        <v/>
      </c>
      <c r="M61" s="6" t="n"/>
      <c r="N61" s="6" t="n"/>
      <c r="O61" s="25" t="n"/>
      <c r="P61" s="6" t="n"/>
    </row>
    <row r="62" ht="20" customHeight="1">
      <c r="A62" s="6" t="n"/>
      <c r="B62" s="6" t="n"/>
      <c r="C62" s="6" t="n"/>
      <c r="D62" s="18">
        <f>IF($C62="","",IFERROR(VLOOKUP($C62,'設備台帳'!$A$5:$T$204,7,FALSE),""))</f>
        <v/>
      </c>
      <c r="E62" s="25" t="n"/>
      <c r="F62" s="6" t="n"/>
      <c r="G62" s="6" t="n"/>
      <c r="H62" s="6" t="n"/>
      <c r="I62" s="6" t="n"/>
      <c r="J62" s="20" t="n"/>
      <c r="K62" s="6" t="n"/>
      <c r="L62" s="21">
        <f>IF($A62="","",IFERROR($I62*$J62,0))</f>
        <v/>
      </c>
      <c r="M62" s="6" t="n"/>
      <c r="N62" s="6" t="n"/>
      <c r="O62" s="25" t="n"/>
      <c r="P62" s="6" t="n"/>
    </row>
    <row r="63" ht="20" customHeight="1">
      <c r="A63" s="6" t="n"/>
      <c r="B63" s="6" t="n"/>
      <c r="C63" s="6" t="n"/>
      <c r="D63" s="18">
        <f>IF($C63="","",IFERROR(VLOOKUP($C63,'設備台帳'!$A$5:$T$204,7,FALSE),""))</f>
        <v/>
      </c>
      <c r="E63" s="25" t="n"/>
      <c r="F63" s="6" t="n"/>
      <c r="G63" s="6" t="n"/>
      <c r="H63" s="6" t="n"/>
      <c r="I63" s="6" t="n"/>
      <c r="J63" s="20" t="n"/>
      <c r="K63" s="6" t="n"/>
      <c r="L63" s="21">
        <f>IF($A63="","",IFERROR($I63*$J63,0))</f>
        <v/>
      </c>
      <c r="M63" s="6" t="n"/>
      <c r="N63" s="6" t="n"/>
      <c r="O63" s="25" t="n"/>
      <c r="P63" s="6" t="n"/>
    </row>
    <row r="64" ht="20" customHeight="1">
      <c r="A64" s="6" t="n"/>
      <c r="B64" s="6" t="n"/>
      <c r="C64" s="6" t="n"/>
      <c r="D64" s="18">
        <f>IF($C64="","",IFERROR(VLOOKUP($C64,'設備台帳'!$A$5:$T$204,7,FALSE),""))</f>
        <v/>
      </c>
      <c r="E64" s="25" t="n"/>
      <c r="F64" s="6" t="n"/>
      <c r="G64" s="6" t="n"/>
      <c r="H64" s="6" t="n"/>
      <c r="I64" s="6" t="n"/>
      <c r="J64" s="20" t="n"/>
      <c r="K64" s="6" t="n"/>
      <c r="L64" s="21">
        <f>IF($A64="","",IFERROR($I64*$J64,0))</f>
        <v/>
      </c>
      <c r="M64" s="6" t="n"/>
      <c r="N64" s="6" t="n"/>
      <c r="O64" s="25" t="n"/>
      <c r="P64" s="6" t="n"/>
    </row>
    <row r="65" ht="20" customHeight="1">
      <c r="A65" s="6" t="n"/>
      <c r="B65" s="6" t="n"/>
      <c r="C65" s="6" t="n"/>
      <c r="D65" s="18">
        <f>IF($C65="","",IFERROR(VLOOKUP($C65,'設備台帳'!$A$5:$T$204,7,FALSE),""))</f>
        <v/>
      </c>
      <c r="E65" s="25" t="n"/>
      <c r="F65" s="6" t="n"/>
      <c r="G65" s="6" t="n"/>
      <c r="H65" s="6" t="n"/>
      <c r="I65" s="6" t="n"/>
      <c r="J65" s="20" t="n"/>
      <c r="K65" s="6" t="n"/>
      <c r="L65" s="21">
        <f>IF($A65="","",IFERROR($I65*$J65,0))</f>
        <v/>
      </c>
      <c r="M65" s="6" t="n"/>
      <c r="N65" s="6" t="n"/>
      <c r="O65" s="25" t="n"/>
      <c r="P65" s="6" t="n"/>
    </row>
    <row r="66" ht="20" customHeight="1">
      <c r="A66" s="6" t="n"/>
      <c r="B66" s="6" t="n"/>
      <c r="C66" s="6" t="n"/>
      <c r="D66" s="18">
        <f>IF($C66="","",IFERROR(VLOOKUP($C66,'設備台帳'!$A$5:$T$204,7,FALSE),""))</f>
        <v/>
      </c>
      <c r="E66" s="25" t="n"/>
      <c r="F66" s="6" t="n"/>
      <c r="G66" s="6" t="n"/>
      <c r="H66" s="6" t="n"/>
      <c r="I66" s="6" t="n"/>
      <c r="J66" s="20" t="n"/>
      <c r="K66" s="6" t="n"/>
      <c r="L66" s="21">
        <f>IF($A66="","",IFERROR($I66*$J66,0))</f>
        <v/>
      </c>
      <c r="M66" s="6" t="n"/>
      <c r="N66" s="6" t="n"/>
      <c r="O66" s="25" t="n"/>
      <c r="P66" s="6" t="n"/>
    </row>
    <row r="67" ht="20" customHeight="1">
      <c r="A67" s="6" t="n"/>
      <c r="B67" s="6" t="n"/>
      <c r="C67" s="6" t="n"/>
      <c r="D67" s="18">
        <f>IF($C67="","",IFERROR(VLOOKUP($C67,'設備台帳'!$A$5:$T$204,7,FALSE),""))</f>
        <v/>
      </c>
      <c r="E67" s="25" t="n"/>
      <c r="F67" s="6" t="n"/>
      <c r="G67" s="6" t="n"/>
      <c r="H67" s="6" t="n"/>
      <c r="I67" s="6" t="n"/>
      <c r="J67" s="20" t="n"/>
      <c r="K67" s="6" t="n"/>
      <c r="L67" s="21">
        <f>IF($A67="","",IFERROR($I67*$J67,0))</f>
        <v/>
      </c>
      <c r="M67" s="6" t="n"/>
      <c r="N67" s="6" t="n"/>
      <c r="O67" s="25" t="n"/>
      <c r="P67" s="6" t="n"/>
    </row>
    <row r="68" ht="20" customHeight="1">
      <c r="A68" s="6" t="n"/>
      <c r="B68" s="6" t="n"/>
      <c r="C68" s="6" t="n"/>
      <c r="D68" s="18">
        <f>IF($C68="","",IFERROR(VLOOKUP($C68,'設備台帳'!$A$5:$T$204,7,FALSE),""))</f>
        <v/>
      </c>
      <c r="E68" s="25" t="n"/>
      <c r="F68" s="6" t="n"/>
      <c r="G68" s="6" t="n"/>
      <c r="H68" s="6" t="n"/>
      <c r="I68" s="6" t="n"/>
      <c r="J68" s="20" t="n"/>
      <c r="K68" s="6" t="n"/>
      <c r="L68" s="21">
        <f>IF($A68="","",IFERROR($I68*$J68,0))</f>
        <v/>
      </c>
      <c r="M68" s="6" t="n"/>
      <c r="N68" s="6" t="n"/>
      <c r="O68" s="25" t="n"/>
      <c r="P68" s="6" t="n"/>
    </row>
    <row r="69" ht="20" customHeight="1">
      <c r="A69" s="6" t="n"/>
      <c r="B69" s="6" t="n"/>
      <c r="C69" s="6" t="n"/>
      <c r="D69" s="18">
        <f>IF($C69="","",IFERROR(VLOOKUP($C69,'設備台帳'!$A$5:$T$204,7,FALSE),""))</f>
        <v/>
      </c>
      <c r="E69" s="25" t="n"/>
      <c r="F69" s="6" t="n"/>
      <c r="G69" s="6" t="n"/>
      <c r="H69" s="6" t="n"/>
      <c r="I69" s="6" t="n"/>
      <c r="J69" s="20" t="n"/>
      <c r="K69" s="6" t="n"/>
      <c r="L69" s="21">
        <f>IF($A69="","",IFERROR($I69*$J69,0))</f>
        <v/>
      </c>
      <c r="M69" s="6" t="n"/>
      <c r="N69" s="6" t="n"/>
      <c r="O69" s="25" t="n"/>
      <c r="P69" s="6" t="n"/>
    </row>
    <row r="70" ht="20" customHeight="1">
      <c r="A70" s="6" t="n"/>
      <c r="B70" s="6" t="n"/>
      <c r="C70" s="6" t="n"/>
      <c r="D70" s="18">
        <f>IF($C70="","",IFERROR(VLOOKUP($C70,'設備台帳'!$A$5:$T$204,7,FALSE),""))</f>
        <v/>
      </c>
      <c r="E70" s="25" t="n"/>
      <c r="F70" s="6" t="n"/>
      <c r="G70" s="6" t="n"/>
      <c r="H70" s="6" t="n"/>
      <c r="I70" s="6" t="n"/>
      <c r="J70" s="20" t="n"/>
      <c r="K70" s="6" t="n"/>
      <c r="L70" s="21">
        <f>IF($A70="","",IFERROR($I70*$J70,0))</f>
        <v/>
      </c>
      <c r="M70" s="6" t="n"/>
      <c r="N70" s="6" t="n"/>
      <c r="O70" s="25" t="n"/>
      <c r="P70" s="6" t="n"/>
    </row>
    <row r="71" ht="20" customHeight="1">
      <c r="A71" s="6" t="n"/>
      <c r="B71" s="6" t="n"/>
      <c r="C71" s="6" t="n"/>
      <c r="D71" s="18">
        <f>IF($C71="","",IFERROR(VLOOKUP($C71,'設備台帳'!$A$5:$T$204,7,FALSE),""))</f>
        <v/>
      </c>
      <c r="E71" s="25" t="n"/>
      <c r="F71" s="6" t="n"/>
      <c r="G71" s="6" t="n"/>
      <c r="H71" s="6" t="n"/>
      <c r="I71" s="6" t="n"/>
      <c r="J71" s="20" t="n"/>
      <c r="K71" s="6" t="n"/>
      <c r="L71" s="21">
        <f>IF($A71="","",IFERROR($I71*$J71,0))</f>
        <v/>
      </c>
      <c r="M71" s="6" t="n"/>
      <c r="N71" s="6" t="n"/>
      <c r="O71" s="25" t="n"/>
      <c r="P71" s="6" t="n"/>
    </row>
    <row r="72" ht="20" customHeight="1">
      <c r="A72" s="6" t="n"/>
      <c r="B72" s="6" t="n"/>
      <c r="C72" s="6" t="n"/>
      <c r="D72" s="18">
        <f>IF($C72="","",IFERROR(VLOOKUP($C72,'設備台帳'!$A$5:$T$204,7,FALSE),""))</f>
        <v/>
      </c>
      <c r="E72" s="25" t="n"/>
      <c r="F72" s="6" t="n"/>
      <c r="G72" s="6" t="n"/>
      <c r="H72" s="6" t="n"/>
      <c r="I72" s="6" t="n"/>
      <c r="J72" s="20" t="n"/>
      <c r="K72" s="6" t="n"/>
      <c r="L72" s="21">
        <f>IF($A72="","",IFERROR($I72*$J72,0))</f>
        <v/>
      </c>
      <c r="M72" s="6" t="n"/>
      <c r="N72" s="6" t="n"/>
      <c r="O72" s="25" t="n"/>
      <c r="P72" s="6" t="n"/>
    </row>
    <row r="73" ht="20" customHeight="1">
      <c r="A73" s="6" t="n"/>
      <c r="B73" s="6" t="n"/>
      <c r="C73" s="6" t="n"/>
      <c r="D73" s="18">
        <f>IF($C73="","",IFERROR(VLOOKUP($C73,'設備台帳'!$A$5:$T$204,7,FALSE),""))</f>
        <v/>
      </c>
      <c r="E73" s="25" t="n"/>
      <c r="F73" s="6" t="n"/>
      <c r="G73" s="6" t="n"/>
      <c r="H73" s="6" t="n"/>
      <c r="I73" s="6" t="n"/>
      <c r="J73" s="20" t="n"/>
      <c r="K73" s="6" t="n"/>
      <c r="L73" s="21">
        <f>IF($A73="","",IFERROR($I73*$J73,0))</f>
        <v/>
      </c>
      <c r="M73" s="6" t="n"/>
      <c r="N73" s="6" t="n"/>
      <c r="O73" s="25" t="n"/>
      <c r="P73" s="6" t="n"/>
    </row>
    <row r="74" ht="20" customHeight="1">
      <c r="A74" s="6" t="n"/>
      <c r="B74" s="6" t="n"/>
      <c r="C74" s="6" t="n"/>
      <c r="D74" s="18">
        <f>IF($C74="","",IFERROR(VLOOKUP($C74,'設備台帳'!$A$5:$T$204,7,FALSE),""))</f>
        <v/>
      </c>
      <c r="E74" s="25" t="n"/>
      <c r="F74" s="6" t="n"/>
      <c r="G74" s="6" t="n"/>
      <c r="H74" s="6" t="n"/>
      <c r="I74" s="6" t="n"/>
      <c r="J74" s="20" t="n"/>
      <c r="K74" s="6" t="n"/>
      <c r="L74" s="21">
        <f>IF($A74="","",IFERROR($I74*$J74,0))</f>
        <v/>
      </c>
      <c r="M74" s="6" t="n"/>
      <c r="N74" s="6" t="n"/>
      <c r="O74" s="25" t="n"/>
      <c r="P74" s="6" t="n"/>
    </row>
    <row r="75" ht="20" customHeight="1">
      <c r="A75" s="6" t="n"/>
      <c r="B75" s="6" t="n"/>
      <c r="C75" s="6" t="n"/>
      <c r="D75" s="18">
        <f>IF($C75="","",IFERROR(VLOOKUP($C75,'設備台帳'!$A$5:$T$204,7,FALSE),""))</f>
        <v/>
      </c>
      <c r="E75" s="25" t="n"/>
      <c r="F75" s="6" t="n"/>
      <c r="G75" s="6" t="n"/>
      <c r="H75" s="6" t="n"/>
      <c r="I75" s="6" t="n"/>
      <c r="J75" s="20" t="n"/>
      <c r="K75" s="6" t="n"/>
      <c r="L75" s="21">
        <f>IF($A75="","",IFERROR($I75*$J75,0))</f>
        <v/>
      </c>
      <c r="M75" s="6" t="n"/>
      <c r="N75" s="6" t="n"/>
      <c r="O75" s="25" t="n"/>
      <c r="P75" s="6" t="n"/>
    </row>
    <row r="76" ht="20" customHeight="1">
      <c r="A76" s="6" t="n"/>
      <c r="B76" s="6" t="n"/>
      <c r="C76" s="6" t="n"/>
      <c r="D76" s="18">
        <f>IF($C76="","",IFERROR(VLOOKUP($C76,'設備台帳'!$A$5:$T$204,7,FALSE),""))</f>
        <v/>
      </c>
      <c r="E76" s="25" t="n"/>
      <c r="F76" s="6" t="n"/>
      <c r="G76" s="6" t="n"/>
      <c r="H76" s="6" t="n"/>
      <c r="I76" s="6" t="n"/>
      <c r="J76" s="20" t="n"/>
      <c r="K76" s="6" t="n"/>
      <c r="L76" s="21">
        <f>IF($A76="","",IFERROR($I76*$J76,0))</f>
        <v/>
      </c>
      <c r="M76" s="6" t="n"/>
      <c r="N76" s="6" t="n"/>
      <c r="O76" s="25" t="n"/>
      <c r="P76" s="6" t="n"/>
    </row>
    <row r="77" ht="20" customHeight="1">
      <c r="A77" s="6" t="n"/>
      <c r="B77" s="6" t="n"/>
      <c r="C77" s="6" t="n"/>
      <c r="D77" s="18">
        <f>IF($C77="","",IFERROR(VLOOKUP($C77,'設備台帳'!$A$5:$T$204,7,FALSE),""))</f>
        <v/>
      </c>
      <c r="E77" s="25" t="n"/>
      <c r="F77" s="6" t="n"/>
      <c r="G77" s="6" t="n"/>
      <c r="H77" s="6" t="n"/>
      <c r="I77" s="6" t="n"/>
      <c r="J77" s="20" t="n"/>
      <c r="K77" s="6" t="n"/>
      <c r="L77" s="21">
        <f>IF($A77="","",IFERROR($I77*$J77,0))</f>
        <v/>
      </c>
      <c r="M77" s="6" t="n"/>
      <c r="N77" s="6" t="n"/>
      <c r="O77" s="25" t="n"/>
      <c r="P77" s="6" t="n"/>
    </row>
    <row r="78" ht="20" customHeight="1">
      <c r="A78" s="6" t="n"/>
      <c r="B78" s="6" t="n"/>
      <c r="C78" s="6" t="n"/>
      <c r="D78" s="18">
        <f>IF($C78="","",IFERROR(VLOOKUP($C78,'設備台帳'!$A$5:$T$204,7,FALSE),""))</f>
        <v/>
      </c>
      <c r="E78" s="25" t="n"/>
      <c r="F78" s="6" t="n"/>
      <c r="G78" s="6" t="n"/>
      <c r="H78" s="6" t="n"/>
      <c r="I78" s="6" t="n"/>
      <c r="J78" s="20" t="n"/>
      <c r="K78" s="6" t="n"/>
      <c r="L78" s="21">
        <f>IF($A78="","",IFERROR($I78*$J78,0))</f>
        <v/>
      </c>
      <c r="M78" s="6" t="n"/>
      <c r="N78" s="6" t="n"/>
      <c r="O78" s="25" t="n"/>
      <c r="P78" s="6" t="n"/>
    </row>
    <row r="79" ht="20" customHeight="1">
      <c r="A79" s="6" t="n"/>
      <c r="B79" s="6" t="n"/>
      <c r="C79" s="6" t="n"/>
      <c r="D79" s="18">
        <f>IF($C79="","",IFERROR(VLOOKUP($C79,'設備台帳'!$A$5:$T$204,7,FALSE),""))</f>
        <v/>
      </c>
      <c r="E79" s="25" t="n"/>
      <c r="F79" s="6" t="n"/>
      <c r="G79" s="6" t="n"/>
      <c r="H79" s="6" t="n"/>
      <c r="I79" s="6" t="n"/>
      <c r="J79" s="20" t="n"/>
      <c r="K79" s="6" t="n"/>
      <c r="L79" s="21">
        <f>IF($A79="","",IFERROR($I79*$J79,0))</f>
        <v/>
      </c>
      <c r="M79" s="6" t="n"/>
      <c r="N79" s="6" t="n"/>
      <c r="O79" s="25" t="n"/>
      <c r="P79" s="6" t="n"/>
    </row>
    <row r="80" ht="20" customHeight="1">
      <c r="A80" s="6" t="n"/>
      <c r="B80" s="6" t="n"/>
      <c r="C80" s="6" t="n"/>
      <c r="D80" s="18">
        <f>IF($C80="","",IFERROR(VLOOKUP($C80,'設備台帳'!$A$5:$T$204,7,FALSE),""))</f>
        <v/>
      </c>
      <c r="E80" s="25" t="n"/>
      <c r="F80" s="6" t="n"/>
      <c r="G80" s="6" t="n"/>
      <c r="H80" s="6" t="n"/>
      <c r="I80" s="6" t="n"/>
      <c r="J80" s="20" t="n"/>
      <c r="K80" s="6" t="n"/>
      <c r="L80" s="21">
        <f>IF($A80="","",IFERROR($I80*$J80,0))</f>
        <v/>
      </c>
      <c r="M80" s="6" t="n"/>
      <c r="N80" s="6" t="n"/>
      <c r="O80" s="25" t="n"/>
      <c r="P80" s="6" t="n"/>
    </row>
    <row r="81" ht="20" customHeight="1">
      <c r="A81" s="6" t="n"/>
      <c r="B81" s="6" t="n"/>
      <c r="C81" s="6" t="n"/>
      <c r="D81" s="18">
        <f>IF($C81="","",IFERROR(VLOOKUP($C81,'設備台帳'!$A$5:$T$204,7,FALSE),""))</f>
        <v/>
      </c>
      <c r="E81" s="25" t="n"/>
      <c r="F81" s="6" t="n"/>
      <c r="G81" s="6" t="n"/>
      <c r="H81" s="6" t="n"/>
      <c r="I81" s="6" t="n"/>
      <c r="J81" s="20" t="n"/>
      <c r="K81" s="6" t="n"/>
      <c r="L81" s="21">
        <f>IF($A81="","",IFERROR($I81*$J81,0))</f>
        <v/>
      </c>
      <c r="M81" s="6" t="n"/>
      <c r="N81" s="6" t="n"/>
      <c r="O81" s="25" t="n"/>
      <c r="P81" s="6" t="n"/>
    </row>
    <row r="82" ht="20" customHeight="1">
      <c r="A82" s="6" t="n"/>
      <c r="B82" s="6" t="n"/>
      <c r="C82" s="6" t="n"/>
      <c r="D82" s="18">
        <f>IF($C82="","",IFERROR(VLOOKUP($C82,'設備台帳'!$A$5:$T$204,7,FALSE),""))</f>
        <v/>
      </c>
      <c r="E82" s="25" t="n"/>
      <c r="F82" s="6" t="n"/>
      <c r="G82" s="6" t="n"/>
      <c r="H82" s="6" t="n"/>
      <c r="I82" s="6" t="n"/>
      <c r="J82" s="20" t="n"/>
      <c r="K82" s="6" t="n"/>
      <c r="L82" s="21">
        <f>IF($A82="","",IFERROR($I82*$J82,0))</f>
        <v/>
      </c>
      <c r="M82" s="6" t="n"/>
      <c r="N82" s="6" t="n"/>
      <c r="O82" s="25" t="n"/>
      <c r="P82" s="6" t="n"/>
    </row>
    <row r="83" ht="20" customHeight="1">
      <c r="A83" s="6" t="n"/>
      <c r="B83" s="6" t="n"/>
      <c r="C83" s="6" t="n"/>
      <c r="D83" s="18">
        <f>IF($C83="","",IFERROR(VLOOKUP($C83,'設備台帳'!$A$5:$T$204,7,FALSE),""))</f>
        <v/>
      </c>
      <c r="E83" s="25" t="n"/>
      <c r="F83" s="6" t="n"/>
      <c r="G83" s="6" t="n"/>
      <c r="H83" s="6" t="n"/>
      <c r="I83" s="6" t="n"/>
      <c r="J83" s="20" t="n"/>
      <c r="K83" s="6" t="n"/>
      <c r="L83" s="21">
        <f>IF($A83="","",IFERROR($I83*$J83,0))</f>
        <v/>
      </c>
      <c r="M83" s="6" t="n"/>
      <c r="N83" s="6" t="n"/>
      <c r="O83" s="25" t="n"/>
      <c r="P83" s="6" t="n"/>
    </row>
    <row r="84" ht="20" customHeight="1">
      <c r="A84" s="6" t="n"/>
      <c r="B84" s="6" t="n"/>
      <c r="C84" s="6" t="n"/>
      <c r="D84" s="18">
        <f>IF($C84="","",IFERROR(VLOOKUP($C84,'設備台帳'!$A$5:$T$204,7,FALSE),""))</f>
        <v/>
      </c>
      <c r="E84" s="25" t="n"/>
      <c r="F84" s="6" t="n"/>
      <c r="G84" s="6" t="n"/>
      <c r="H84" s="6" t="n"/>
      <c r="I84" s="6" t="n"/>
      <c r="J84" s="20" t="n"/>
      <c r="K84" s="6" t="n"/>
      <c r="L84" s="21">
        <f>IF($A84="","",IFERROR($I84*$J84,0))</f>
        <v/>
      </c>
      <c r="M84" s="6" t="n"/>
      <c r="N84" s="6" t="n"/>
      <c r="O84" s="25" t="n"/>
      <c r="P84" s="6" t="n"/>
    </row>
    <row r="85" ht="20" customHeight="1">
      <c r="A85" s="6" t="n"/>
      <c r="B85" s="6" t="n"/>
      <c r="C85" s="6" t="n"/>
      <c r="D85" s="18">
        <f>IF($C85="","",IFERROR(VLOOKUP($C85,'設備台帳'!$A$5:$T$204,7,FALSE),""))</f>
        <v/>
      </c>
      <c r="E85" s="25" t="n"/>
      <c r="F85" s="6" t="n"/>
      <c r="G85" s="6" t="n"/>
      <c r="H85" s="6" t="n"/>
      <c r="I85" s="6" t="n"/>
      <c r="J85" s="20" t="n"/>
      <c r="K85" s="6" t="n"/>
      <c r="L85" s="21">
        <f>IF($A85="","",IFERROR($I85*$J85,0))</f>
        <v/>
      </c>
      <c r="M85" s="6" t="n"/>
      <c r="N85" s="6" t="n"/>
      <c r="O85" s="25" t="n"/>
      <c r="P85" s="6" t="n"/>
    </row>
    <row r="86" ht="20" customHeight="1">
      <c r="A86" s="6" t="n"/>
      <c r="B86" s="6" t="n"/>
      <c r="C86" s="6" t="n"/>
      <c r="D86" s="18">
        <f>IF($C86="","",IFERROR(VLOOKUP($C86,'設備台帳'!$A$5:$T$204,7,FALSE),""))</f>
        <v/>
      </c>
      <c r="E86" s="25" t="n"/>
      <c r="F86" s="6" t="n"/>
      <c r="G86" s="6" t="n"/>
      <c r="H86" s="6" t="n"/>
      <c r="I86" s="6" t="n"/>
      <c r="J86" s="20" t="n"/>
      <c r="K86" s="6" t="n"/>
      <c r="L86" s="21">
        <f>IF($A86="","",IFERROR($I86*$J86,0))</f>
        <v/>
      </c>
      <c r="M86" s="6" t="n"/>
      <c r="N86" s="6" t="n"/>
      <c r="O86" s="25" t="n"/>
      <c r="P86" s="6" t="n"/>
    </row>
    <row r="87" ht="20" customHeight="1">
      <c r="A87" s="6" t="n"/>
      <c r="B87" s="6" t="n"/>
      <c r="C87" s="6" t="n"/>
      <c r="D87" s="18">
        <f>IF($C87="","",IFERROR(VLOOKUP($C87,'設備台帳'!$A$5:$T$204,7,FALSE),""))</f>
        <v/>
      </c>
      <c r="E87" s="25" t="n"/>
      <c r="F87" s="6" t="n"/>
      <c r="G87" s="6" t="n"/>
      <c r="H87" s="6" t="n"/>
      <c r="I87" s="6" t="n"/>
      <c r="J87" s="20" t="n"/>
      <c r="K87" s="6" t="n"/>
      <c r="L87" s="21">
        <f>IF($A87="","",IFERROR($I87*$J87,0))</f>
        <v/>
      </c>
      <c r="M87" s="6" t="n"/>
      <c r="N87" s="6" t="n"/>
      <c r="O87" s="25" t="n"/>
      <c r="P87" s="6" t="n"/>
    </row>
    <row r="88" ht="20" customHeight="1">
      <c r="A88" s="6" t="n"/>
      <c r="B88" s="6" t="n"/>
      <c r="C88" s="6" t="n"/>
      <c r="D88" s="18">
        <f>IF($C88="","",IFERROR(VLOOKUP($C88,'設備台帳'!$A$5:$T$204,7,FALSE),""))</f>
        <v/>
      </c>
      <c r="E88" s="25" t="n"/>
      <c r="F88" s="6" t="n"/>
      <c r="G88" s="6" t="n"/>
      <c r="H88" s="6" t="n"/>
      <c r="I88" s="6" t="n"/>
      <c r="J88" s="20" t="n"/>
      <c r="K88" s="6" t="n"/>
      <c r="L88" s="21">
        <f>IF($A88="","",IFERROR($I88*$J88,0))</f>
        <v/>
      </c>
      <c r="M88" s="6" t="n"/>
      <c r="N88" s="6" t="n"/>
      <c r="O88" s="25" t="n"/>
      <c r="P88" s="6" t="n"/>
    </row>
    <row r="89" ht="20" customHeight="1">
      <c r="A89" s="6" t="n"/>
      <c r="B89" s="6" t="n"/>
      <c r="C89" s="6" t="n"/>
      <c r="D89" s="18">
        <f>IF($C89="","",IFERROR(VLOOKUP($C89,'設備台帳'!$A$5:$T$204,7,FALSE),""))</f>
        <v/>
      </c>
      <c r="E89" s="25" t="n"/>
      <c r="F89" s="6" t="n"/>
      <c r="G89" s="6" t="n"/>
      <c r="H89" s="6" t="n"/>
      <c r="I89" s="6" t="n"/>
      <c r="J89" s="20" t="n"/>
      <c r="K89" s="6" t="n"/>
      <c r="L89" s="21">
        <f>IF($A89="","",IFERROR($I89*$J89,0))</f>
        <v/>
      </c>
      <c r="M89" s="6" t="n"/>
      <c r="N89" s="6" t="n"/>
      <c r="O89" s="25" t="n"/>
      <c r="P89" s="6" t="n"/>
    </row>
    <row r="90" ht="20" customHeight="1">
      <c r="A90" s="6" t="n"/>
      <c r="B90" s="6" t="n"/>
      <c r="C90" s="6" t="n"/>
      <c r="D90" s="18">
        <f>IF($C90="","",IFERROR(VLOOKUP($C90,'設備台帳'!$A$5:$T$204,7,FALSE),""))</f>
        <v/>
      </c>
      <c r="E90" s="25" t="n"/>
      <c r="F90" s="6" t="n"/>
      <c r="G90" s="6" t="n"/>
      <c r="H90" s="6" t="n"/>
      <c r="I90" s="6" t="n"/>
      <c r="J90" s="20" t="n"/>
      <c r="K90" s="6" t="n"/>
      <c r="L90" s="21">
        <f>IF($A90="","",IFERROR($I90*$J90,0))</f>
        <v/>
      </c>
      <c r="M90" s="6" t="n"/>
      <c r="N90" s="6" t="n"/>
      <c r="O90" s="25" t="n"/>
      <c r="P90" s="6" t="n"/>
    </row>
    <row r="91" ht="20" customHeight="1">
      <c r="A91" s="6" t="n"/>
      <c r="B91" s="6" t="n"/>
      <c r="C91" s="6" t="n"/>
      <c r="D91" s="18">
        <f>IF($C91="","",IFERROR(VLOOKUP($C91,'設備台帳'!$A$5:$T$204,7,FALSE),""))</f>
        <v/>
      </c>
      <c r="E91" s="25" t="n"/>
      <c r="F91" s="6" t="n"/>
      <c r="G91" s="6" t="n"/>
      <c r="H91" s="6" t="n"/>
      <c r="I91" s="6" t="n"/>
      <c r="J91" s="20" t="n"/>
      <c r="K91" s="6" t="n"/>
      <c r="L91" s="21">
        <f>IF($A91="","",IFERROR($I91*$J91,0))</f>
        <v/>
      </c>
      <c r="M91" s="6" t="n"/>
      <c r="N91" s="6" t="n"/>
      <c r="O91" s="25" t="n"/>
      <c r="P91" s="6" t="n"/>
    </row>
    <row r="92" ht="20" customHeight="1">
      <c r="A92" s="6" t="n"/>
      <c r="B92" s="6" t="n"/>
      <c r="C92" s="6" t="n"/>
      <c r="D92" s="18">
        <f>IF($C92="","",IFERROR(VLOOKUP($C92,'設備台帳'!$A$5:$T$204,7,FALSE),""))</f>
        <v/>
      </c>
      <c r="E92" s="25" t="n"/>
      <c r="F92" s="6" t="n"/>
      <c r="G92" s="6" t="n"/>
      <c r="H92" s="6" t="n"/>
      <c r="I92" s="6" t="n"/>
      <c r="J92" s="20" t="n"/>
      <c r="K92" s="6" t="n"/>
      <c r="L92" s="21">
        <f>IF($A92="","",IFERROR($I92*$J92,0))</f>
        <v/>
      </c>
      <c r="M92" s="6" t="n"/>
      <c r="N92" s="6" t="n"/>
      <c r="O92" s="25" t="n"/>
      <c r="P92" s="6" t="n"/>
    </row>
    <row r="93" ht="20" customHeight="1">
      <c r="A93" s="6" t="n"/>
      <c r="B93" s="6" t="n"/>
      <c r="C93" s="6" t="n"/>
      <c r="D93" s="18">
        <f>IF($C93="","",IFERROR(VLOOKUP($C93,'設備台帳'!$A$5:$T$204,7,FALSE),""))</f>
        <v/>
      </c>
      <c r="E93" s="25" t="n"/>
      <c r="F93" s="6" t="n"/>
      <c r="G93" s="6" t="n"/>
      <c r="H93" s="6" t="n"/>
      <c r="I93" s="6" t="n"/>
      <c r="J93" s="20" t="n"/>
      <c r="K93" s="6" t="n"/>
      <c r="L93" s="21">
        <f>IF($A93="","",IFERROR($I93*$J93,0))</f>
        <v/>
      </c>
      <c r="M93" s="6" t="n"/>
      <c r="N93" s="6" t="n"/>
      <c r="O93" s="25" t="n"/>
      <c r="P93" s="6" t="n"/>
    </row>
    <row r="94" ht="20" customHeight="1">
      <c r="A94" s="6" t="n"/>
      <c r="B94" s="6" t="n"/>
      <c r="C94" s="6" t="n"/>
      <c r="D94" s="18">
        <f>IF($C94="","",IFERROR(VLOOKUP($C94,'設備台帳'!$A$5:$T$204,7,FALSE),""))</f>
        <v/>
      </c>
      <c r="E94" s="25" t="n"/>
      <c r="F94" s="6" t="n"/>
      <c r="G94" s="6" t="n"/>
      <c r="H94" s="6" t="n"/>
      <c r="I94" s="6" t="n"/>
      <c r="J94" s="20" t="n"/>
      <c r="K94" s="6" t="n"/>
      <c r="L94" s="21">
        <f>IF($A94="","",IFERROR($I94*$J94,0))</f>
        <v/>
      </c>
      <c r="M94" s="6" t="n"/>
      <c r="N94" s="6" t="n"/>
      <c r="O94" s="25" t="n"/>
      <c r="P94" s="6" t="n"/>
    </row>
    <row r="95" ht="20" customHeight="1">
      <c r="A95" s="6" t="n"/>
      <c r="B95" s="6" t="n"/>
      <c r="C95" s="6" t="n"/>
      <c r="D95" s="18">
        <f>IF($C95="","",IFERROR(VLOOKUP($C95,'設備台帳'!$A$5:$T$204,7,FALSE),""))</f>
        <v/>
      </c>
      <c r="E95" s="25" t="n"/>
      <c r="F95" s="6" t="n"/>
      <c r="G95" s="6" t="n"/>
      <c r="H95" s="6" t="n"/>
      <c r="I95" s="6" t="n"/>
      <c r="J95" s="20" t="n"/>
      <c r="K95" s="6" t="n"/>
      <c r="L95" s="21">
        <f>IF($A95="","",IFERROR($I95*$J95,0))</f>
        <v/>
      </c>
      <c r="M95" s="6" t="n"/>
      <c r="N95" s="6" t="n"/>
      <c r="O95" s="25" t="n"/>
      <c r="P95" s="6" t="n"/>
    </row>
    <row r="96" ht="20" customHeight="1">
      <c r="A96" s="6" t="n"/>
      <c r="B96" s="6" t="n"/>
      <c r="C96" s="6" t="n"/>
      <c r="D96" s="18">
        <f>IF($C96="","",IFERROR(VLOOKUP($C96,'設備台帳'!$A$5:$T$204,7,FALSE),""))</f>
        <v/>
      </c>
      <c r="E96" s="25" t="n"/>
      <c r="F96" s="6" t="n"/>
      <c r="G96" s="6" t="n"/>
      <c r="H96" s="6" t="n"/>
      <c r="I96" s="6" t="n"/>
      <c r="J96" s="20" t="n"/>
      <c r="K96" s="6" t="n"/>
      <c r="L96" s="21">
        <f>IF($A96="","",IFERROR($I96*$J96,0))</f>
        <v/>
      </c>
      <c r="M96" s="6" t="n"/>
      <c r="N96" s="6" t="n"/>
      <c r="O96" s="25" t="n"/>
      <c r="P96" s="6" t="n"/>
    </row>
    <row r="97" ht="20" customHeight="1">
      <c r="A97" s="6" t="n"/>
      <c r="B97" s="6" t="n"/>
      <c r="C97" s="6" t="n"/>
      <c r="D97" s="18">
        <f>IF($C97="","",IFERROR(VLOOKUP($C97,'設備台帳'!$A$5:$T$204,7,FALSE),""))</f>
        <v/>
      </c>
      <c r="E97" s="25" t="n"/>
      <c r="F97" s="6" t="n"/>
      <c r="G97" s="6" t="n"/>
      <c r="H97" s="6" t="n"/>
      <c r="I97" s="6" t="n"/>
      <c r="J97" s="20" t="n"/>
      <c r="K97" s="6" t="n"/>
      <c r="L97" s="21">
        <f>IF($A97="","",IFERROR($I97*$J97,0))</f>
        <v/>
      </c>
      <c r="M97" s="6" t="n"/>
      <c r="N97" s="6" t="n"/>
      <c r="O97" s="25" t="n"/>
      <c r="P97" s="6" t="n"/>
    </row>
    <row r="98" ht="20" customHeight="1">
      <c r="A98" s="6" t="n"/>
      <c r="B98" s="6" t="n"/>
      <c r="C98" s="6" t="n"/>
      <c r="D98" s="18">
        <f>IF($C98="","",IFERROR(VLOOKUP($C98,'設備台帳'!$A$5:$T$204,7,FALSE),""))</f>
        <v/>
      </c>
      <c r="E98" s="25" t="n"/>
      <c r="F98" s="6" t="n"/>
      <c r="G98" s="6" t="n"/>
      <c r="H98" s="6" t="n"/>
      <c r="I98" s="6" t="n"/>
      <c r="J98" s="20" t="n"/>
      <c r="K98" s="6" t="n"/>
      <c r="L98" s="21">
        <f>IF($A98="","",IFERROR($I98*$J98,0))</f>
        <v/>
      </c>
      <c r="M98" s="6" t="n"/>
      <c r="N98" s="6" t="n"/>
      <c r="O98" s="25" t="n"/>
      <c r="P98" s="6" t="n"/>
    </row>
    <row r="99" ht="20" customHeight="1">
      <c r="A99" s="6" t="n"/>
      <c r="B99" s="6" t="n"/>
      <c r="C99" s="6" t="n"/>
      <c r="D99" s="18">
        <f>IF($C99="","",IFERROR(VLOOKUP($C99,'設備台帳'!$A$5:$T$204,7,FALSE),""))</f>
        <v/>
      </c>
      <c r="E99" s="25" t="n"/>
      <c r="F99" s="6" t="n"/>
      <c r="G99" s="6" t="n"/>
      <c r="H99" s="6" t="n"/>
      <c r="I99" s="6" t="n"/>
      <c r="J99" s="20" t="n"/>
      <c r="K99" s="6" t="n"/>
      <c r="L99" s="21">
        <f>IF($A99="","",IFERROR($I99*$J99,0))</f>
        <v/>
      </c>
      <c r="M99" s="6" t="n"/>
      <c r="N99" s="6" t="n"/>
      <c r="O99" s="25" t="n"/>
      <c r="P99" s="6" t="n"/>
    </row>
    <row r="100" ht="20" customHeight="1">
      <c r="A100" s="6" t="n"/>
      <c r="B100" s="6" t="n"/>
      <c r="C100" s="6" t="n"/>
      <c r="D100" s="18">
        <f>IF($C100="","",IFERROR(VLOOKUP($C100,'設備台帳'!$A$5:$T$204,7,FALSE),""))</f>
        <v/>
      </c>
      <c r="E100" s="25" t="n"/>
      <c r="F100" s="6" t="n"/>
      <c r="G100" s="6" t="n"/>
      <c r="H100" s="6" t="n"/>
      <c r="I100" s="6" t="n"/>
      <c r="J100" s="20" t="n"/>
      <c r="K100" s="6" t="n"/>
      <c r="L100" s="21">
        <f>IF($A100="","",IFERROR($I100*$J100,0))</f>
        <v/>
      </c>
      <c r="M100" s="6" t="n"/>
      <c r="N100" s="6" t="n"/>
      <c r="O100" s="25" t="n"/>
      <c r="P100" s="6" t="n"/>
    </row>
    <row r="101" ht="20" customHeight="1">
      <c r="A101" s="6" t="n"/>
      <c r="B101" s="6" t="n"/>
      <c r="C101" s="6" t="n"/>
      <c r="D101" s="18">
        <f>IF($C101="","",IFERROR(VLOOKUP($C101,'設備台帳'!$A$5:$T$204,7,FALSE),""))</f>
        <v/>
      </c>
      <c r="E101" s="25" t="n"/>
      <c r="F101" s="6" t="n"/>
      <c r="G101" s="6" t="n"/>
      <c r="H101" s="6" t="n"/>
      <c r="I101" s="6" t="n"/>
      <c r="J101" s="20" t="n"/>
      <c r="K101" s="6" t="n"/>
      <c r="L101" s="21">
        <f>IF($A101="","",IFERROR($I101*$J101,0))</f>
        <v/>
      </c>
      <c r="M101" s="6" t="n"/>
      <c r="N101" s="6" t="n"/>
      <c r="O101" s="25" t="n"/>
      <c r="P101" s="6" t="n"/>
    </row>
    <row r="102" ht="20" customHeight="1">
      <c r="A102" s="6" t="n"/>
      <c r="B102" s="6" t="n"/>
      <c r="C102" s="6" t="n"/>
      <c r="D102" s="18">
        <f>IF($C102="","",IFERROR(VLOOKUP($C102,'設備台帳'!$A$5:$T$204,7,FALSE),""))</f>
        <v/>
      </c>
      <c r="E102" s="25" t="n"/>
      <c r="F102" s="6" t="n"/>
      <c r="G102" s="6" t="n"/>
      <c r="H102" s="6" t="n"/>
      <c r="I102" s="6" t="n"/>
      <c r="J102" s="20" t="n"/>
      <c r="K102" s="6" t="n"/>
      <c r="L102" s="21">
        <f>IF($A102="","",IFERROR($I102*$J102,0))</f>
        <v/>
      </c>
      <c r="M102" s="6" t="n"/>
      <c r="N102" s="6" t="n"/>
      <c r="O102" s="25" t="n"/>
      <c r="P102" s="6" t="n"/>
    </row>
    <row r="103" ht="20" customHeight="1">
      <c r="A103" s="6" t="n"/>
      <c r="B103" s="6" t="n"/>
      <c r="C103" s="6" t="n"/>
      <c r="D103" s="18">
        <f>IF($C103="","",IFERROR(VLOOKUP($C103,'設備台帳'!$A$5:$T$204,7,FALSE),""))</f>
        <v/>
      </c>
      <c r="E103" s="25" t="n"/>
      <c r="F103" s="6" t="n"/>
      <c r="G103" s="6" t="n"/>
      <c r="H103" s="6" t="n"/>
      <c r="I103" s="6" t="n"/>
      <c r="J103" s="20" t="n"/>
      <c r="K103" s="6" t="n"/>
      <c r="L103" s="21">
        <f>IF($A103="","",IFERROR($I103*$J103,0))</f>
        <v/>
      </c>
      <c r="M103" s="6" t="n"/>
      <c r="N103" s="6" t="n"/>
      <c r="O103" s="25" t="n"/>
      <c r="P103" s="6" t="n"/>
    </row>
    <row r="104" ht="20" customHeight="1">
      <c r="A104" s="6" t="n"/>
      <c r="B104" s="6" t="n"/>
      <c r="C104" s="6" t="n"/>
      <c r="D104" s="18">
        <f>IF($C104="","",IFERROR(VLOOKUP($C104,'設備台帳'!$A$5:$T$204,7,FALSE),""))</f>
        <v/>
      </c>
      <c r="E104" s="25" t="n"/>
      <c r="F104" s="6" t="n"/>
      <c r="G104" s="6" t="n"/>
      <c r="H104" s="6" t="n"/>
      <c r="I104" s="6" t="n"/>
      <c r="J104" s="20" t="n"/>
      <c r="K104" s="6" t="n"/>
      <c r="L104" s="21">
        <f>IF($A104="","",IFERROR($I104*$J104,0))</f>
        <v/>
      </c>
      <c r="M104" s="6" t="n"/>
      <c r="N104" s="6" t="n"/>
      <c r="O104" s="25" t="n"/>
      <c r="P104" s="6" t="n"/>
    </row>
    <row r="105" ht="20" customHeight="1">
      <c r="A105" s="6" t="n"/>
      <c r="B105" s="6" t="n"/>
      <c r="C105" s="6" t="n"/>
      <c r="D105" s="18">
        <f>IF($C105="","",IFERROR(VLOOKUP($C105,'設備台帳'!$A$5:$T$204,7,FALSE),""))</f>
        <v/>
      </c>
      <c r="E105" s="25" t="n"/>
      <c r="F105" s="6" t="n"/>
      <c r="G105" s="6" t="n"/>
      <c r="H105" s="6" t="n"/>
      <c r="I105" s="6" t="n"/>
      <c r="J105" s="20" t="n"/>
      <c r="K105" s="6" t="n"/>
      <c r="L105" s="21">
        <f>IF($A105="","",IFERROR($I105*$J105,0))</f>
        <v/>
      </c>
      <c r="M105" s="6" t="n"/>
      <c r="N105" s="6" t="n"/>
      <c r="O105" s="25" t="n"/>
      <c r="P105" s="6" t="n"/>
    </row>
    <row r="106" ht="20" customHeight="1">
      <c r="A106" s="6" t="n"/>
      <c r="B106" s="6" t="n"/>
      <c r="C106" s="6" t="n"/>
      <c r="D106" s="18">
        <f>IF($C106="","",IFERROR(VLOOKUP($C106,'設備台帳'!$A$5:$T$204,7,FALSE),""))</f>
        <v/>
      </c>
      <c r="E106" s="25" t="n"/>
      <c r="F106" s="6" t="n"/>
      <c r="G106" s="6" t="n"/>
      <c r="H106" s="6" t="n"/>
      <c r="I106" s="6" t="n"/>
      <c r="J106" s="20" t="n"/>
      <c r="K106" s="6" t="n"/>
      <c r="L106" s="21">
        <f>IF($A106="","",IFERROR($I106*$J106,0))</f>
        <v/>
      </c>
      <c r="M106" s="6" t="n"/>
      <c r="N106" s="6" t="n"/>
      <c r="O106" s="25" t="n"/>
      <c r="P106" s="6" t="n"/>
    </row>
    <row r="107" ht="20" customHeight="1">
      <c r="A107" s="6" t="n"/>
      <c r="B107" s="6" t="n"/>
      <c r="C107" s="6" t="n"/>
      <c r="D107" s="18">
        <f>IF($C107="","",IFERROR(VLOOKUP($C107,'設備台帳'!$A$5:$T$204,7,FALSE),""))</f>
        <v/>
      </c>
      <c r="E107" s="25" t="n"/>
      <c r="F107" s="6" t="n"/>
      <c r="G107" s="6" t="n"/>
      <c r="H107" s="6" t="n"/>
      <c r="I107" s="6" t="n"/>
      <c r="J107" s="20" t="n"/>
      <c r="K107" s="6" t="n"/>
      <c r="L107" s="21">
        <f>IF($A107="","",IFERROR($I107*$J107,0))</f>
        <v/>
      </c>
      <c r="M107" s="6" t="n"/>
      <c r="N107" s="6" t="n"/>
      <c r="O107" s="25" t="n"/>
      <c r="P107" s="6" t="n"/>
    </row>
    <row r="108" ht="20" customHeight="1">
      <c r="A108" s="6" t="n"/>
      <c r="B108" s="6" t="n"/>
      <c r="C108" s="6" t="n"/>
      <c r="D108" s="18">
        <f>IF($C108="","",IFERROR(VLOOKUP($C108,'設備台帳'!$A$5:$T$204,7,FALSE),""))</f>
        <v/>
      </c>
      <c r="E108" s="25" t="n"/>
      <c r="F108" s="6" t="n"/>
      <c r="G108" s="6" t="n"/>
      <c r="H108" s="6" t="n"/>
      <c r="I108" s="6" t="n"/>
      <c r="J108" s="20" t="n"/>
      <c r="K108" s="6" t="n"/>
      <c r="L108" s="21">
        <f>IF($A108="","",IFERROR($I108*$J108,0))</f>
        <v/>
      </c>
      <c r="M108" s="6" t="n"/>
      <c r="N108" s="6" t="n"/>
      <c r="O108" s="25" t="n"/>
      <c r="P108" s="6" t="n"/>
    </row>
    <row r="109" ht="20" customHeight="1">
      <c r="A109" s="6" t="n"/>
      <c r="B109" s="6" t="n"/>
      <c r="C109" s="6" t="n"/>
      <c r="D109" s="18">
        <f>IF($C109="","",IFERROR(VLOOKUP($C109,'設備台帳'!$A$5:$T$204,7,FALSE),""))</f>
        <v/>
      </c>
      <c r="E109" s="25" t="n"/>
      <c r="F109" s="6" t="n"/>
      <c r="G109" s="6" t="n"/>
      <c r="H109" s="6" t="n"/>
      <c r="I109" s="6" t="n"/>
      <c r="J109" s="20" t="n"/>
      <c r="K109" s="6" t="n"/>
      <c r="L109" s="21">
        <f>IF($A109="","",IFERROR($I109*$J109,0))</f>
        <v/>
      </c>
      <c r="M109" s="6" t="n"/>
      <c r="N109" s="6" t="n"/>
      <c r="O109" s="25" t="n"/>
      <c r="P109" s="6" t="n"/>
    </row>
    <row r="110" ht="20" customHeight="1">
      <c r="A110" s="6" t="n"/>
      <c r="B110" s="6" t="n"/>
      <c r="C110" s="6" t="n"/>
      <c r="D110" s="18">
        <f>IF($C110="","",IFERROR(VLOOKUP($C110,'設備台帳'!$A$5:$T$204,7,FALSE),""))</f>
        <v/>
      </c>
      <c r="E110" s="25" t="n"/>
      <c r="F110" s="6" t="n"/>
      <c r="G110" s="6" t="n"/>
      <c r="H110" s="6" t="n"/>
      <c r="I110" s="6" t="n"/>
      <c r="J110" s="20" t="n"/>
      <c r="K110" s="6" t="n"/>
      <c r="L110" s="21">
        <f>IF($A110="","",IFERROR($I110*$J110,0))</f>
        <v/>
      </c>
      <c r="M110" s="6" t="n"/>
      <c r="N110" s="6" t="n"/>
      <c r="O110" s="25" t="n"/>
      <c r="P110" s="6" t="n"/>
    </row>
    <row r="111" ht="20" customHeight="1">
      <c r="A111" s="6" t="n"/>
      <c r="B111" s="6" t="n"/>
      <c r="C111" s="6" t="n"/>
      <c r="D111" s="18">
        <f>IF($C111="","",IFERROR(VLOOKUP($C111,'設備台帳'!$A$5:$T$204,7,FALSE),""))</f>
        <v/>
      </c>
      <c r="E111" s="25" t="n"/>
      <c r="F111" s="6" t="n"/>
      <c r="G111" s="6" t="n"/>
      <c r="H111" s="6" t="n"/>
      <c r="I111" s="6" t="n"/>
      <c r="J111" s="20" t="n"/>
      <c r="K111" s="6" t="n"/>
      <c r="L111" s="21">
        <f>IF($A111="","",IFERROR($I111*$J111,0))</f>
        <v/>
      </c>
      <c r="M111" s="6" t="n"/>
      <c r="N111" s="6" t="n"/>
      <c r="O111" s="25" t="n"/>
      <c r="P111" s="6" t="n"/>
    </row>
    <row r="112" ht="20" customHeight="1">
      <c r="A112" s="6" t="n"/>
      <c r="B112" s="6" t="n"/>
      <c r="C112" s="6" t="n"/>
      <c r="D112" s="18">
        <f>IF($C112="","",IFERROR(VLOOKUP($C112,'設備台帳'!$A$5:$T$204,7,FALSE),""))</f>
        <v/>
      </c>
      <c r="E112" s="25" t="n"/>
      <c r="F112" s="6" t="n"/>
      <c r="G112" s="6" t="n"/>
      <c r="H112" s="6" t="n"/>
      <c r="I112" s="6" t="n"/>
      <c r="J112" s="20" t="n"/>
      <c r="K112" s="6" t="n"/>
      <c r="L112" s="21">
        <f>IF($A112="","",IFERROR($I112*$J112,0))</f>
        <v/>
      </c>
      <c r="M112" s="6" t="n"/>
      <c r="N112" s="6" t="n"/>
      <c r="O112" s="25" t="n"/>
      <c r="P112" s="6" t="n"/>
    </row>
    <row r="113" ht="20" customHeight="1">
      <c r="A113" s="6" t="n"/>
      <c r="B113" s="6" t="n"/>
      <c r="C113" s="6" t="n"/>
      <c r="D113" s="18">
        <f>IF($C113="","",IFERROR(VLOOKUP($C113,'設備台帳'!$A$5:$T$204,7,FALSE),""))</f>
        <v/>
      </c>
      <c r="E113" s="25" t="n"/>
      <c r="F113" s="6" t="n"/>
      <c r="G113" s="6" t="n"/>
      <c r="H113" s="6" t="n"/>
      <c r="I113" s="6" t="n"/>
      <c r="J113" s="20" t="n"/>
      <c r="K113" s="6" t="n"/>
      <c r="L113" s="21">
        <f>IF($A113="","",IFERROR($I113*$J113,0))</f>
        <v/>
      </c>
      <c r="M113" s="6" t="n"/>
      <c r="N113" s="6" t="n"/>
      <c r="O113" s="25" t="n"/>
      <c r="P113" s="6" t="n"/>
    </row>
    <row r="114" ht="20" customHeight="1">
      <c r="A114" s="6" t="n"/>
      <c r="B114" s="6" t="n"/>
      <c r="C114" s="6" t="n"/>
      <c r="D114" s="18">
        <f>IF($C114="","",IFERROR(VLOOKUP($C114,'設備台帳'!$A$5:$T$204,7,FALSE),""))</f>
        <v/>
      </c>
      <c r="E114" s="25" t="n"/>
      <c r="F114" s="6" t="n"/>
      <c r="G114" s="6" t="n"/>
      <c r="H114" s="6" t="n"/>
      <c r="I114" s="6" t="n"/>
      <c r="J114" s="20" t="n"/>
      <c r="K114" s="6" t="n"/>
      <c r="L114" s="21">
        <f>IF($A114="","",IFERROR($I114*$J114,0))</f>
        <v/>
      </c>
      <c r="M114" s="6" t="n"/>
      <c r="N114" s="6" t="n"/>
      <c r="O114" s="25" t="n"/>
      <c r="P114" s="6" t="n"/>
    </row>
    <row r="115" ht="20" customHeight="1">
      <c r="A115" s="6" t="n"/>
      <c r="B115" s="6" t="n"/>
      <c r="C115" s="6" t="n"/>
      <c r="D115" s="18">
        <f>IF($C115="","",IFERROR(VLOOKUP($C115,'設備台帳'!$A$5:$T$204,7,FALSE),""))</f>
        <v/>
      </c>
      <c r="E115" s="25" t="n"/>
      <c r="F115" s="6" t="n"/>
      <c r="G115" s="6" t="n"/>
      <c r="H115" s="6" t="n"/>
      <c r="I115" s="6" t="n"/>
      <c r="J115" s="20" t="n"/>
      <c r="K115" s="6" t="n"/>
      <c r="L115" s="21">
        <f>IF($A115="","",IFERROR($I115*$J115,0))</f>
        <v/>
      </c>
      <c r="M115" s="6" t="n"/>
      <c r="N115" s="6" t="n"/>
      <c r="O115" s="25" t="n"/>
      <c r="P115" s="6" t="n"/>
    </row>
    <row r="116" ht="20" customHeight="1">
      <c r="A116" s="6" t="n"/>
      <c r="B116" s="6" t="n"/>
      <c r="C116" s="6" t="n"/>
      <c r="D116" s="18">
        <f>IF($C116="","",IFERROR(VLOOKUP($C116,'設備台帳'!$A$5:$T$204,7,FALSE),""))</f>
        <v/>
      </c>
      <c r="E116" s="25" t="n"/>
      <c r="F116" s="6" t="n"/>
      <c r="G116" s="6" t="n"/>
      <c r="H116" s="6" t="n"/>
      <c r="I116" s="6" t="n"/>
      <c r="J116" s="20" t="n"/>
      <c r="K116" s="6" t="n"/>
      <c r="L116" s="21">
        <f>IF($A116="","",IFERROR($I116*$J116,0))</f>
        <v/>
      </c>
      <c r="M116" s="6" t="n"/>
      <c r="N116" s="6" t="n"/>
      <c r="O116" s="25" t="n"/>
      <c r="P116" s="6" t="n"/>
    </row>
    <row r="117" ht="20" customHeight="1">
      <c r="A117" s="6" t="n"/>
      <c r="B117" s="6" t="n"/>
      <c r="C117" s="6" t="n"/>
      <c r="D117" s="18">
        <f>IF($C117="","",IFERROR(VLOOKUP($C117,'設備台帳'!$A$5:$T$204,7,FALSE),""))</f>
        <v/>
      </c>
      <c r="E117" s="25" t="n"/>
      <c r="F117" s="6" t="n"/>
      <c r="G117" s="6" t="n"/>
      <c r="H117" s="6" t="n"/>
      <c r="I117" s="6" t="n"/>
      <c r="J117" s="20" t="n"/>
      <c r="K117" s="6" t="n"/>
      <c r="L117" s="21">
        <f>IF($A117="","",IFERROR($I117*$J117,0))</f>
        <v/>
      </c>
      <c r="M117" s="6" t="n"/>
      <c r="N117" s="6" t="n"/>
      <c r="O117" s="25" t="n"/>
      <c r="P117" s="6" t="n"/>
    </row>
    <row r="118" ht="20" customHeight="1">
      <c r="A118" s="6" t="n"/>
      <c r="B118" s="6" t="n"/>
      <c r="C118" s="6" t="n"/>
      <c r="D118" s="18">
        <f>IF($C118="","",IFERROR(VLOOKUP($C118,'設備台帳'!$A$5:$T$204,7,FALSE),""))</f>
        <v/>
      </c>
      <c r="E118" s="25" t="n"/>
      <c r="F118" s="6" t="n"/>
      <c r="G118" s="6" t="n"/>
      <c r="H118" s="6" t="n"/>
      <c r="I118" s="6" t="n"/>
      <c r="J118" s="20" t="n"/>
      <c r="K118" s="6" t="n"/>
      <c r="L118" s="21">
        <f>IF($A118="","",IFERROR($I118*$J118,0))</f>
        <v/>
      </c>
      <c r="M118" s="6" t="n"/>
      <c r="N118" s="6" t="n"/>
      <c r="O118" s="25" t="n"/>
      <c r="P118" s="6" t="n"/>
    </row>
    <row r="119" ht="20" customHeight="1">
      <c r="A119" s="6" t="n"/>
      <c r="B119" s="6" t="n"/>
      <c r="C119" s="6" t="n"/>
      <c r="D119" s="18">
        <f>IF($C119="","",IFERROR(VLOOKUP($C119,'設備台帳'!$A$5:$T$204,7,FALSE),""))</f>
        <v/>
      </c>
      <c r="E119" s="25" t="n"/>
      <c r="F119" s="6" t="n"/>
      <c r="G119" s="6" t="n"/>
      <c r="H119" s="6" t="n"/>
      <c r="I119" s="6" t="n"/>
      <c r="J119" s="20" t="n"/>
      <c r="K119" s="6" t="n"/>
      <c r="L119" s="21">
        <f>IF($A119="","",IFERROR($I119*$J119,0))</f>
        <v/>
      </c>
      <c r="M119" s="6" t="n"/>
      <c r="N119" s="6" t="n"/>
      <c r="O119" s="25" t="n"/>
      <c r="P119" s="6" t="n"/>
    </row>
    <row r="120" ht="20" customHeight="1">
      <c r="A120" s="6" t="n"/>
      <c r="B120" s="6" t="n"/>
      <c r="C120" s="6" t="n"/>
      <c r="D120" s="18">
        <f>IF($C120="","",IFERROR(VLOOKUP($C120,'設備台帳'!$A$5:$T$204,7,FALSE),""))</f>
        <v/>
      </c>
      <c r="E120" s="25" t="n"/>
      <c r="F120" s="6" t="n"/>
      <c r="G120" s="6" t="n"/>
      <c r="H120" s="6" t="n"/>
      <c r="I120" s="6" t="n"/>
      <c r="J120" s="20" t="n"/>
      <c r="K120" s="6" t="n"/>
      <c r="L120" s="21">
        <f>IF($A120="","",IFERROR($I120*$J120,0))</f>
        <v/>
      </c>
      <c r="M120" s="6" t="n"/>
      <c r="N120" s="6" t="n"/>
      <c r="O120" s="25" t="n"/>
      <c r="P120" s="6" t="n"/>
    </row>
    <row r="121" ht="20" customHeight="1">
      <c r="A121" s="6" t="n"/>
      <c r="B121" s="6" t="n"/>
      <c r="C121" s="6" t="n"/>
      <c r="D121" s="18">
        <f>IF($C121="","",IFERROR(VLOOKUP($C121,'設備台帳'!$A$5:$T$204,7,FALSE),""))</f>
        <v/>
      </c>
      <c r="E121" s="25" t="n"/>
      <c r="F121" s="6" t="n"/>
      <c r="G121" s="6" t="n"/>
      <c r="H121" s="6" t="n"/>
      <c r="I121" s="6" t="n"/>
      <c r="J121" s="20" t="n"/>
      <c r="K121" s="6" t="n"/>
      <c r="L121" s="21">
        <f>IF($A121="","",IFERROR($I121*$J121,0))</f>
        <v/>
      </c>
      <c r="M121" s="6" t="n"/>
      <c r="N121" s="6" t="n"/>
      <c r="O121" s="25" t="n"/>
      <c r="P121" s="6" t="n"/>
    </row>
    <row r="122" ht="20" customHeight="1">
      <c r="A122" s="6" t="n"/>
      <c r="B122" s="6" t="n"/>
      <c r="C122" s="6" t="n"/>
      <c r="D122" s="18">
        <f>IF($C122="","",IFERROR(VLOOKUP($C122,'設備台帳'!$A$5:$T$204,7,FALSE),""))</f>
        <v/>
      </c>
      <c r="E122" s="25" t="n"/>
      <c r="F122" s="6" t="n"/>
      <c r="G122" s="6" t="n"/>
      <c r="H122" s="6" t="n"/>
      <c r="I122" s="6" t="n"/>
      <c r="J122" s="20" t="n"/>
      <c r="K122" s="6" t="n"/>
      <c r="L122" s="21">
        <f>IF($A122="","",IFERROR($I122*$J122,0))</f>
        <v/>
      </c>
      <c r="M122" s="6" t="n"/>
      <c r="N122" s="6" t="n"/>
      <c r="O122" s="25" t="n"/>
      <c r="P122" s="6" t="n"/>
    </row>
    <row r="123" ht="20" customHeight="1">
      <c r="A123" s="6" t="n"/>
      <c r="B123" s="6" t="n"/>
      <c r="C123" s="6" t="n"/>
      <c r="D123" s="18">
        <f>IF($C123="","",IFERROR(VLOOKUP($C123,'設備台帳'!$A$5:$T$204,7,FALSE),""))</f>
        <v/>
      </c>
      <c r="E123" s="25" t="n"/>
      <c r="F123" s="6" t="n"/>
      <c r="G123" s="6" t="n"/>
      <c r="H123" s="6" t="n"/>
      <c r="I123" s="6" t="n"/>
      <c r="J123" s="20" t="n"/>
      <c r="K123" s="6" t="n"/>
      <c r="L123" s="21">
        <f>IF($A123="","",IFERROR($I123*$J123,0))</f>
        <v/>
      </c>
      <c r="M123" s="6" t="n"/>
      <c r="N123" s="6" t="n"/>
      <c r="O123" s="25" t="n"/>
      <c r="P123" s="6" t="n"/>
    </row>
    <row r="124" ht="20" customHeight="1">
      <c r="A124" s="6" t="n"/>
      <c r="B124" s="6" t="n"/>
      <c r="C124" s="6" t="n"/>
      <c r="D124" s="18">
        <f>IF($C124="","",IFERROR(VLOOKUP($C124,'設備台帳'!$A$5:$T$204,7,FALSE),""))</f>
        <v/>
      </c>
      <c r="E124" s="25" t="n"/>
      <c r="F124" s="6" t="n"/>
      <c r="G124" s="6" t="n"/>
      <c r="H124" s="6" t="n"/>
      <c r="I124" s="6" t="n"/>
      <c r="J124" s="20" t="n"/>
      <c r="K124" s="6" t="n"/>
      <c r="L124" s="21">
        <f>IF($A124="","",IFERROR($I124*$J124,0))</f>
        <v/>
      </c>
      <c r="M124" s="6" t="n"/>
      <c r="N124" s="6" t="n"/>
      <c r="O124" s="25" t="n"/>
      <c r="P124" s="6" t="n"/>
    </row>
    <row r="125" ht="20" customHeight="1">
      <c r="A125" s="6" t="n"/>
      <c r="B125" s="6" t="n"/>
      <c r="C125" s="6" t="n"/>
      <c r="D125" s="18">
        <f>IF($C125="","",IFERROR(VLOOKUP($C125,'設備台帳'!$A$5:$T$204,7,FALSE),""))</f>
        <v/>
      </c>
      <c r="E125" s="25" t="n"/>
      <c r="F125" s="6" t="n"/>
      <c r="G125" s="6" t="n"/>
      <c r="H125" s="6" t="n"/>
      <c r="I125" s="6" t="n"/>
      <c r="J125" s="20" t="n"/>
      <c r="K125" s="6" t="n"/>
      <c r="L125" s="21">
        <f>IF($A125="","",IFERROR($I125*$J125,0))</f>
        <v/>
      </c>
      <c r="M125" s="6" t="n"/>
      <c r="N125" s="6" t="n"/>
      <c r="O125" s="25" t="n"/>
      <c r="P125" s="6" t="n"/>
    </row>
    <row r="126" ht="20" customHeight="1">
      <c r="A126" s="6" t="n"/>
      <c r="B126" s="6" t="n"/>
      <c r="C126" s="6" t="n"/>
      <c r="D126" s="18">
        <f>IF($C126="","",IFERROR(VLOOKUP($C126,'設備台帳'!$A$5:$T$204,7,FALSE),""))</f>
        <v/>
      </c>
      <c r="E126" s="25" t="n"/>
      <c r="F126" s="6" t="n"/>
      <c r="G126" s="6" t="n"/>
      <c r="H126" s="6" t="n"/>
      <c r="I126" s="6" t="n"/>
      <c r="J126" s="20" t="n"/>
      <c r="K126" s="6" t="n"/>
      <c r="L126" s="21">
        <f>IF($A126="","",IFERROR($I126*$J126,0))</f>
        <v/>
      </c>
      <c r="M126" s="6" t="n"/>
      <c r="N126" s="6" t="n"/>
      <c r="O126" s="25" t="n"/>
      <c r="P126" s="6" t="n"/>
    </row>
    <row r="127" ht="20" customHeight="1">
      <c r="A127" s="6" t="n"/>
      <c r="B127" s="6" t="n"/>
      <c r="C127" s="6" t="n"/>
      <c r="D127" s="18">
        <f>IF($C127="","",IFERROR(VLOOKUP($C127,'設備台帳'!$A$5:$T$204,7,FALSE),""))</f>
        <v/>
      </c>
      <c r="E127" s="25" t="n"/>
      <c r="F127" s="6" t="n"/>
      <c r="G127" s="6" t="n"/>
      <c r="H127" s="6" t="n"/>
      <c r="I127" s="6" t="n"/>
      <c r="J127" s="20" t="n"/>
      <c r="K127" s="6" t="n"/>
      <c r="L127" s="21">
        <f>IF($A127="","",IFERROR($I127*$J127,0))</f>
        <v/>
      </c>
      <c r="M127" s="6" t="n"/>
      <c r="N127" s="6" t="n"/>
      <c r="O127" s="25" t="n"/>
      <c r="P127" s="6" t="n"/>
    </row>
    <row r="128" ht="20" customHeight="1">
      <c r="A128" s="6" t="n"/>
      <c r="B128" s="6" t="n"/>
      <c r="C128" s="6" t="n"/>
      <c r="D128" s="18">
        <f>IF($C128="","",IFERROR(VLOOKUP($C128,'設備台帳'!$A$5:$T$204,7,FALSE),""))</f>
        <v/>
      </c>
      <c r="E128" s="25" t="n"/>
      <c r="F128" s="6" t="n"/>
      <c r="G128" s="6" t="n"/>
      <c r="H128" s="6" t="n"/>
      <c r="I128" s="6" t="n"/>
      <c r="J128" s="20" t="n"/>
      <c r="K128" s="6" t="n"/>
      <c r="L128" s="21">
        <f>IF($A128="","",IFERROR($I128*$J128,0))</f>
        <v/>
      </c>
      <c r="M128" s="6" t="n"/>
      <c r="N128" s="6" t="n"/>
      <c r="O128" s="25" t="n"/>
      <c r="P128" s="6" t="n"/>
    </row>
    <row r="129" ht="20" customHeight="1">
      <c r="A129" s="6" t="n"/>
      <c r="B129" s="6" t="n"/>
      <c r="C129" s="6" t="n"/>
      <c r="D129" s="18">
        <f>IF($C129="","",IFERROR(VLOOKUP($C129,'設備台帳'!$A$5:$T$204,7,FALSE),""))</f>
        <v/>
      </c>
      <c r="E129" s="25" t="n"/>
      <c r="F129" s="6" t="n"/>
      <c r="G129" s="6" t="n"/>
      <c r="H129" s="6" t="n"/>
      <c r="I129" s="6" t="n"/>
      <c r="J129" s="20" t="n"/>
      <c r="K129" s="6" t="n"/>
      <c r="L129" s="21">
        <f>IF($A129="","",IFERROR($I129*$J129,0))</f>
        <v/>
      </c>
      <c r="M129" s="6" t="n"/>
      <c r="N129" s="6" t="n"/>
      <c r="O129" s="25" t="n"/>
      <c r="P129" s="6" t="n"/>
    </row>
    <row r="130" ht="20" customHeight="1">
      <c r="A130" s="6" t="n"/>
      <c r="B130" s="6" t="n"/>
      <c r="C130" s="6" t="n"/>
      <c r="D130" s="18">
        <f>IF($C130="","",IFERROR(VLOOKUP($C130,'設備台帳'!$A$5:$T$204,7,FALSE),""))</f>
        <v/>
      </c>
      <c r="E130" s="25" t="n"/>
      <c r="F130" s="6" t="n"/>
      <c r="G130" s="6" t="n"/>
      <c r="H130" s="6" t="n"/>
      <c r="I130" s="6" t="n"/>
      <c r="J130" s="20" t="n"/>
      <c r="K130" s="6" t="n"/>
      <c r="L130" s="21">
        <f>IF($A130="","",IFERROR($I130*$J130,0))</f>
        <v/>
      </c>
      <c r="M130" s="6" t="n"/>
      <c r="N130" s="6" t="n"/>
      <c r="O130" s="25" t="n"/>
      <c r="P130" s="6" t="n"/>
    </row>
    <row r="131" ht="20" customHeight="1">
      <c r="A131" s="6" t="n"/>
      <c r="B131" s="6" t="n"/>
      <c r="C131" s="6" t="n"/>
      <c r="D131" s="18">
        <f>IF($C131="","",IFERROR(VLOOKUP($C131,'設備台帳'!$A$5:$T$204,7,FALSE),""))</f>
        <v/>
      </c>
      <c r="E131" s="25" t="n"/>
      <c r="F131" s="6" t="n"/>
      <c r="G131" s="6" t="n"/>
      <c r="H131" s="6" t="n"/>
      <c r="I131" s="6" t="n"/>
      <c r="J131" s="20" t="n"/>
      <c r="K131" s="6" t="n"/>
      <c r="L131" s="21">
        <f>IF($A131="","",IFERROR($I131*$J131,0))</f>
        <v/>
      </c>
      <c r="M131" s="6" t="n"/>
      <c r="N131" s="6" t="n"/>
      <c r="O131" s="25" t="n"/>
      <c r="P131" s="6" t="n"/>
    </row>
    <row r="132" ht="20" customHeight="1">
      <c r="A132" s="6" t="n"/>
      <c r="B132" s="6" t="n"/>
      <c r="C132" s="6" t="n"/>
      <c r="D132" s="18">
        <f>IF($C132="","",IFERROR(VLOOKUP($C132,'設備台帳'!$A$5:$T$204,7,FALSE),""))</f>
        <v/>
      </c>
      <c r="E132" s="25" t="n"/>
      <c r="F132" s="6" t="n"/>
      <c r="G132" s="6" t="n"/>
      <c r="H132" s="6" t="n"/>
      <c r="I132" s="6" t="n"/>
      <c r="J132" s="20" t="n"/>
      <c r="K132" s="6" t="n"/>
      <c r="L132" s="21">
        <f>IF($A132="","",IFERROR($I132*$J132,0))</f>
        <v/>
      </c>
      <c r="M132" s="6" t="n"/>
      <c r="N132" s="6" t="n"/>
      <c r="O132" s="25" t="n"/>
      <c r="P132" s="6" t="n"/>
    </row>
    <row r="133" ht="20" customHeight="1">
      <c r="A133" s="6" t="n"/>
      <c r="B133" s="6" t="n"/>
      <c r="C133" s="6" t="n"/>
      <c r="D133" s="18">
        <f>IF($C133="","",IFERROR(VLOOKUP($C133,'設備台帳'!$A$5:$T$204,7,FALSE),""))</f>
        <v/>
      </c>
      <c r="E133" s="25" t="n"/>
      <c r="F133" s="6" t="n"/>
      <c r="G133" s="6" t="n"/>
      <c r="H133" s="6" t="n"/>
      <c r="I133" s="6" t="n"/>
      <c r="J133" s="20" t="n"/>
      <c r="K133" s="6" t="n"/>
      <c r="L133" s="21">
        <f>IF($A133="","",IFERROR($I133*$J133,0))</f>
        <v/>
      </c>
      <c r="M133" s="6" t="n"/>
      <c r="N133" s="6" t="n"/>
      <c r="O133" s="25" t="n"/>
      <c r="P133" s="6" t="n"/>
    </row>
    <row r="134" ht="20" customHeight="1">
      <c r="A134" s="6" t="n"/>
      <c r="B134" s="6" t="n"/>
      <c r="C134" s="6" t="n"/>
      <c r="D134" s="18">
        <f>IF($C134="","",IFERROR(VLOOKUP($C134,'設備台帳'!$A$5:$T$204,7,FALSE),""))</f>
        <v/>
      </c>
      <c r="E134" s="25" t="n"/>
      <c r="F134" s="6" t="n"/>
      <c r="G134" s="6" t="n"/>
      <c r="H134" s="6" t="n"/>
      <c r="I134" s="6" t="n"/>
      <c r="J134" s="20" t="n"/>
      <c r="K134" s="6" t="n"/>
      <c r="L134" s="21">
        <f>IF($A134="","",IFERROR($I134*$J134,0))</f>
        <v/>
      </c>
      <c r="M134" s="6" t="n"/>
      <c r="N134" s="6" t="n"/>
      <c r="O134" s="25" t="n"/>
      <c r="P134" s="6" t="n"/>
    </row>
    <row r="135" ht="20" customHeight="1">
      <c r="A135" s="6" t="n"/>
      <c r="B135" s="6" t="n"/>
      <c r="C135" s="6" t="n"/>
      <c r="D135" s="18">
        <f>IF($C135="","",IFERROR(VLOOKUP($C135,'設備台帳'!$A$5:$T$204,7,FALSE),""))</f>
        <v/>
      </c>
      <c r="E135" s="25" t="n"/>
      <c r="F135" s="6" t="n"/>
      <c r="G135" s="6" t="n"/>
      <c r="H135" s="6" t="n"/>
      <c r="I135" s="6" t="n"/>
      <c r="J135" s="20" t="n"/>
      <c r="K135" s="6" t="n"/>
      <c r="L135" s="21">
        <f>IF($A135="","",IFERROR($I135*$J135,0))</f>
        <v/>
      </c>
      <c r="M135" s="6" t="n"/>
      <c r="N135" s="6" t="n"/>
      <c r="O135" s="25" t="n"/>
      <c r="P135" s="6" t="n"/>
    </row>
    <row r="136" ht="20" customHeight="1">
      <c r="A136" s="6" t="n"/>
      <c r="B136" s="6" t="n"/>
      <c r="C136" s="6" t="n"/>
      <c r="D136" s="18">
        <f>IF($C136="","",IFERROR(VLOOKUP($C136,'設備台帳'!$A$5:$T$204,7,FALSE),""))</f>
        <v/>
      </c>
      <c r="E136" s="25" t="n"/>
      <c r="F136" s="6" t="n"/>
      <c r="G136" s="6" t="n"/>
      <c r="H136" s="6" t="n"/>
      <c r="I136" s="6" t="n"/>
      <c r="J136" s="20" t="n"/>
      <c r="K136" s="6" t="n"/>
      <c r="L136" s="21">
        <f>IF($A136="","",IFERROR($I136*$J136,0))</f>
        <v/>
      </c>
      <c r="M136" s="6" t="n"/>
      <c r="N136" s="6" t="n"/>
      <c r="O136" s="25" t="n"/>
      <c r="P136" s="6" t="n"/>
    </row>
    <row r="137" ht="20" customHeight="1">
      <c r="A137" s="6" t="n"/>
      <c r="B137" s="6" t="n"/>
      <c r="C137" s="6" t="n"/>
      <c r="D137" s="18">
        <f>IF($C137="","",IFERROR(VLOOKUP($C137,'設備台帳'!$A$5:$T$204,7,FALSE),""))</f>
        <v/>
      </c>
      <c r="E137" s="25" t="n"/>
      <c r="F137" s="6" t="n"/>
      <c r="G137" s="6" t="n"/>
      <c r="H137" s="6" t="n"/>
      <c r="I137" s="6" t="n"/>
      <c r="J137" s="20" t="n"/>
      <c r="K137" s="6" t="n"/>
      <c r="L137" s="21">
        <f>IF($A137="","",IFERROR($I137*$J137,0))</f>
        <v/>
      </c>
      <c r="M137" s="6" t="n"/>
      <c r="N137" s="6" t="n"/>
      <c r="O137" s="25" t="n"/>
      <c r="P137" s="6" t="n"/>
    </row>
    <row r="138" ht="20" customHeight="1">
      <c r="A138" s="6" t="n"/>
      <c r="B138" s="6" t="n"/>
      <c r="C138" s="6" t="n"/>
      <c r="D138" s="18">
        <f>IF($C138="","",IFERROR(VLOOKUP($C138,'設備台帳'!$A$5:$T$204,7,FALSE),""))</f>
        <v/>
      </c>
      <c r="E138" s="25" t="n"/>
      <c r="F138" s="6" t="n"/>
      <c r="G138" s="6" t="n"/>
      <c r="H138" s="6" t="n"/>
      <c r="I138" s="6" t="n"/>
      <c r="J138" s="20" t="n"/>
      <c r="K138" s="6" t="n"/>
      <c r="L138" s="21">
        <f>IF($A138="","",IFERROR($I138*$J138,0))</f>
        <v/>
      </c>
      <c r="M138" s="6" t="n"/>
      <c r="N138" s="6" t="n"/>
      <c r="O138" s="25" t="n"/>
      <c r="P138" s="6" t="n"/>
    </row>
    <row r="139" ht="20" customHeight="1">
      <c r="A139" s="6" t="n"/>
      <c r="B139" s="6" t="n"/>
      <c r="C139" s="6" t="n"/>
      <c r="D139" s="18">
        <f>IF($C139="","",IFERROR(VLOOKUP($C139,'設備台帳'!$A$5:$T$204,7,FALSE),""))</f>
        <v/>
      </c>
      <c r="E139" s="25" t="n"/>
      <c r="F139" s="6" t="n"/>
      <c r="G139" s="6" t="n"/>
      <c r="H139" s="6" t="n"/>
      <c r="I139" s="6" t="n"/>
      <c r="J139" s="20" t="n"/>
      <c r="K139" s="6" t="n"/>
      <c r="L139" s="21">
        <f>IF($A139="","",IFERROR($I139*$J139,0))</f>
        <v/>
      </c>
      <c r="M139" s="6" t="n"/>
      <c r="N139" s="6" t="n"/>
      <c r="O139" s="25" t="n"/>
      <c r="P139" s="6" t="n"/>
    </row>
    <row r="140" ht="20" customHeight="1">
      <c r="A140" s="6" t="n"/>
      <c r="B140" s="6" t="n"/>
      <c r="C140" s="6" t="n"/>
      <c r="D140" s="18">
        <f>IF($C140="","",IFERROR(VLOOKUP($C140,'設備台帳'!$A$5:$T$204,7,FALSE),""))</f>
        <v/>
      </c>
      <c r="E140" s="25" t="n"/>
      <c r="F140" s="6" t="n"/>
      <c r="G140" s="6" t="n"/>
      <c r="H140" s="6" t="n"/>
      <c r="I140" s="6" t="n"/>
      <c r="J140" s="20" t="n"/>
      <c r="K140" s="6" t="n"/>
      <c r="L140" s="21">
        <f>IF($A140="","",IFERROR($I140*$J140,0))</f>
        <v/>
      </c>
      <c r="M140" s="6" t="n"/>
      <c r="N140" s="6" t="n"/>
      <c r="O140" s="25" t="n"/>
      <c r="P140" s="6" t="n"/>
    </row>
    <row r="141" ht="20" customHeight="1">
      <c r="A141" s="6" t="n"/>
      <c r="B141" s="6" t="n"/>
      <c r="C141" s="6" t="n"/>
      <c r="D141" s="18">
        <f>IF($C141="","",IFERROR(VLOOKUP($C141,'設備台帳'!$A$5:$T$204,7,FALSE),""))</f>
        <v/>
      </c>
      <c r="E141" s="25" t="n"/>
      <c r="F141" s="6" t="n"/>
      <c r="G141" s="6" t="n"/>
      <c r="H141" s="6" t="n"/>
      <c r="I141" s="6" t="n"/>
      <c r="J141" s="20" t="n"/>
      <c r="K141" s="6" t="n"/>
      <c r="L141" s="21">
        <f>IF($A141="","",IFERROR($I141*$J141,0))</f>
        <v/>
      </c>
      <c r="M141" s="6" t="n"/>
      <c r="N141" s="6" t="n"/>
      <c r="O141" s="25" t="n"/>
      <c r="P141" s="6" t="n"/>
    </row>
    <row r="142" ht="20" customHeight="1">
      <c r="A142" s="6" t="n"/>
      <c r="B142" s="6" t="n"/>
      <c r="C142" s="6" t="n"/>
      <c r="D142" s="18">
        <f>IF($C142="","",IFERROR(VLOOKUP($C142,'設備台帳'!$A$5:$T$204,7,FALSE),""))</f>
        <v/>
      </c>
      <c r="E142" s="25" t="n"/>
      <c r="F142" s="6" t="n"/>
      <c r="G142" s="6" t="n"/>
      <c r="H142" s="6" t="n"/>
      <c r="I142" s="6" t="n"/>
      <c r="J142" s="20" t="n"/>
      <c r="K142" s="6" t="n"/>
      <c r="L142" s="21">
        <f>IF($A142="","",IFERROR($I142*$J142,0))</f>
        <v/>
      </c>
      <c r="M142" s="6" t="n"/>
      <c r="N142" s="6" t="n"/>
      <c r="O142" s="25" t="n"/>
      <c r="P142" s="6" t="n"/>
    </row>
    <row r="143" ht="20" customHeight="1">
      <c r="A143" s="6" t="n"/>
      <c r="B143" s="6" t="n"/>
      <c r="C143" s="6" t="n"/>
      <c r="D143" s="18">
        <f>IF($C143="","",IFERROR(VLOOKUP($C143,'設備台帳'!$A$5:$T$204,7,FALSE),""))</f>
        <v/>
      </c>
      <c r="E143" s="25" t="n"/>
      <c r="F143" s="6" t="n"/>
      <c r="G143" s="6" t="n"/>
      <c r="H143" s="6" t="n"/>
      <c r="I143" s="6" t="n"/>
      <c r="J143" s="20" t="n"/>
      <c r="K143" s="6" t="n"/>
      <c r="L143" s="21">
        <f>IF($A143="","",IFERROR($I143*$J143,0))</f>
        <v/>
      </c>
      <c r="M143" s="6" t="n"/>
      <c r="N143" s="6" t="n"/>
      <c r="O143" s="25" t="n"/>
      <c r="P143" s="6" t="n"/>
    </row>
    <row r="144" ht="20" customHeight="1">
      <c r="A144" s="6" t="n"/>
      <c r="B144" s="6" t="n"/>
      <c r="C144" s="6" t="n"/>
      <c r="D144" s="18">
        <f>IF($C144="","",IFERROR(VLOOKUP($C144,'設備台帳'!$A$5:$T$204,7,FALSE),""))</f>
        <v/>
      </c>
      <c r="E144" s="25" t="n"/>
      <c r="F144" s="6" t="n"/>
      <c r="G144" s="6" t="n"/>
      <c r="H144" s="6" t="n"/>
      <c r="I144" s="6" t="n"/>
      <c r="J144" s="20" t="n"/>
      <c r="K144" s="6" t="n"/>
      <c r="L144" s="21">
        <f>IF($A144="","",IFERROR($I144*$J144,0))</f>
        <v/>
      </c>
      <c r="M144" s="6" t="n"/>
      <c r="N144" s="6" t="n"/>
      <c r="O144" s="25" t="n"/>
      <c r="P144" s="6" t="n"/>
    </row>
    <row r="145" ht="20" customHeight="1">
      <c r="A145" s="6" t="n"/>
      <c r="B145" s="6" t="n"/>
      <c r="C145" s="6" t="n"/>
      <c r="D145" s="18">
        <f>IF($C145="","",IFERROR(VLOOKUP($C145,'設備台帳'!$A$5:$T$204,7,FALSE),""))</f>
        <v/>
      </c>
      <c r="E145" s="25" t="n"/>
      <c r="F145" s="6" t="n"/>
      <c r="G145" s="6" t="n"/>
      <c r="H145" s="6" t="n"/>
      <c r="I145" s="6" t="n"/>
      <c r="J145" s="20" t="n"/>
      <c r="K145" s="6" t="n"/>
      <c r="L145" s="21">
        <f>IF($A145="","",IFERROR($I145*$J145,0))</f>
        <v/>
      </c>
      <c r="M145" s="6" t="n"/>
      <c r="N145" s="6" t="n"/>
      <c r="O145" s="25" t="n"/>
      <c r="P145" s="6" t="n"/>
    </row>
    <row r="146" ht="20" customHeight="1">
      <c r="A146" s="6" t="n"/>
      <c r="B146" s="6" t="n"/>
      <c r="C146" s="6" t="n"/>
      <c r="D146" s="18">
        <f>IF($C146="","",IFERROR(VLOOKUP($C146,'設備台帳'!$A$5:$T$204,7,FALSE),""))</f>
        <v/>
      </c>
      <c r="E146" s="25" t="n"/>
      <c r="F146" s="6" t="n"/>
      <c r="G146" s="6" t="n"/>
      <c r="H146" s="6" t="n"/>
      <c r="I146" s="6" t="n"/>
      <c r="J146" s="20" t="n"/>
      <c r="K146" s="6" t="n"/>
      <c r="L146" s="21">
        <f>IF($A146="","",IFERROR($I146*$J146,0))</f>
        <v/>
      </c>
      <c r="M146" s="6" t="n"/>
      <c r="N146" s="6" t="n"/>
      <c r="O146" s="25" t="n"/>
      <c r="P146" s="6" t="n"/>
    </row>
    <row r="147" ht="20" customHeight="1">
      <c r="A147" s="6" t="n"/>
      <c r="B147" s="6" t="n"/>
      <c r="C147" s="6" t="n"/>
      <c r="D147" s="18">
        <f>IF($C147="","",IFERROR(VLOOKUP($C147,'設備台帳'!$A$5:$T$204,7,FALSE),""))</f>
        <v/>
      </c>
      <c r="E147" s="25" t="n"/>
      <c r="F147" s="6" t="n"/>
      <c r="G147" s="6" t="n"/>
      <c r="H147" s="6" t="n"/>
      <c r="I147" s="6" t="n"/>
      <c r="J147" s="20" t="n"/>
      <c r="K147" s="6" t="n"/>
      <c r="L147" s="21">
        <f>IF($A147="","",IFERROR($I147*$J147,0))</f>
        <v/>
      </c>
      <c r="M147" s="6" t="n"/>
      <c r="N147" s="6" t="n"/>
      <c r="O147" s="25" t="n"/>
      <c r="P147" s="6" t="n"/>
    </row>
    <row r="148" ht="20" customHeight="1">
      <c r="A148" s="6" t="n"/>
      <c r="B148" s="6" t="n"/>
      <c r="C148" s="6" t="n"/>
      <c r="D148" s="18">
        <f>IF($C148="","",IFERROR(VLOOKUP($C148,'設備台帳'!$A$5:$T$204,7,FALSE),""))</f>
        <v/>
      </c>
      <c r="E148" s="25" t="n"/>
      <c r="F148" s="6" t="n"/>
      <c r="G148" s="6" t="n"/>
      <c r="H148" s="6" t="n"/>
      <c r="I148" s="6" t="n"/>
      <c r="J148" s="20" t="n"/>
      <c r="K148" s="6" t="n"/>
      <c r="L148" s="21">
        <f>IF($A148="","",IFERROR($I148*$J148,0))</f>
        <v/>
      </c>
      <c r="M148" s="6" t="n"/>
      <c r="N148" s="6" t="n"/>
      <c r="O148" s="25" t="n"/>
      <c r="P148" s="6" t="n"/>
    </row>
    <row r="149" ht="20" customHeight="1">
      <c r="A149" s="6" t="n"/>
      <c r="B149" s="6" t="n"/>
      <c r="C149" s="6" t="n"/>
      <c r="D149" s="18">
        <f>IF($C149="","",IFERROR(VLOOKUP($C149,'設備台帳'!$A$5:$T$204,7,FALSE),""))</f>
        <v/>
      </c>
      <c r="E149" s="25" t="n"/>
      <c r="F149" s="6" t="n"/>
      <c r="G149" s="6" t="n"/>
      <c r="H149" s="6" t="n"/>
      <c r="I149" s="6" t="n"/>
      <c r="J149" s="20" t="n"/>
      <c r="K149" s="6" t="n"/>
      <c r="L149" s="21">
        <f>IF($A149="","",IFERROR($I149*$J149,0))</f>
        <v/>
      </c>
      <c r="M149" s="6" t="n"/>
      <c r="N149" s="6" t="n"/>
      <c r="O149" s="25" t="n"/>
      <c r="P149" s="6" t="n"/>
    </row>
    <row r="150" ht="20" customHeight="1">
      <c r="A150" s="6" t="n"/>
      <c r="B150" s="6" t="n"/>
      <c r="C150" s="6" t="n"/>
      <c r="D150" s="18">
        <f>IF($C150="","",IFERROR(VLOOKUP($C150,'設備台帳'!$A$5:$T$204,7,FALSE),""))</f>
        <v/>
      </c>
      <c r="E150" s="25" t="n"/>
      <c r="F150" s="6" t="n"/>
      <c r="G150" s="6" t="n"/>
      <c r="H150" s="6" t="n"/>
      <c r="I150" s="6" t="n"/>
      <c r="J150" s="20" t="n"/>
      <c r="K150" s="6" t="n"/>
      <c r="L150" s="21">
        <f>IF($A150="","",IFERROR($I150*$J150,0))</f>
        <v/>
      </c>
      <c r="M150" s="6" t="n"/>
      <c r="N150" s="6" t="n"/>
      <c r="O150" s="25" t="n"/>
      <c r="P150" s="6" t="n"/>
    </row>
    <row r="151" ht="20" customHeight="1">
      <c r="A151" s="6" t="n"/>
      <c r="B151" s="6" t="n"/>
      <c r="C151" s="6" t="n"/>
      <c r="D151" s="18">
        <f>IF($C151="","",IFERROR(VLOOKUP($C151,'設備台帳'!$A$5:$T$204,7,FALSE),""))</f>
        <v/>
      </c>
      <c r="E151" s="25" t="n"/>
      <c r="F151" s="6" t="n"/>
      <c r="G151" s="6" t="n"/>
      <c r="H151" s="6" t="n"/>
      <c r="I151" s="6" t="n"/>
      <c r="J151" s="20" t="n"/>
      <c r="K151" s="6" t="n"/>
      <c r="L151" s="21">
        <f>IF($A151="","",IFERROR($I151*$J151,0))</f>
        <v/>
      </c>
      <c r="M151" s="6" t="n"/>
      <c r="N151" s="6" t="n"/>
      <c r="O151" s="25" t="n"/>
      <c r="P151" s="6" t="n"/>
    </row>
    <row r="152" ht="20" customHeight="1">
      <c r="A152" s="6" t="n"/>
      <c r="B152" s="6" t="n"/>
      <c r="C152" s="6" t="n"/>
      <c r="D152" s="18">
        <f>IF($C152="","",IFERROR(VLOOKUP($C152,'設備台帳'!$A$5:$T$204,7,FALSE),""))</f>
        <v/>
      </c>
      <c r="E152" s="25" t="n"/>
      <c r="F152" s="6" t="n"/>
      <c r="G152" s="6" t="n"/>
      <c r="H152" s="6" t="n"/>
      <c r="I152" s="6" t="n"/>
      <c r="J152" s="20" t="n"/>
      <c r="K152" s="6" t="n"/>
      <c r="L152" s="21">
        <f>IF($A152="","",IFERROR($I152*$J152,0))</f>
        <v/>
      </c>
      <c r="M152" s="6" t="n"/>
      <c r="N152" s="6" t="n"/>
      <c r="O152" s="25" t="n"/>
      <c r="P152" s="6" t="n"/>
    </row>
    <row r="153" ht="20" customHeight="1">
      <c r="A153" s="6" t="n"/>
      <c r="B153" s="6" t="n"/>
      <c r="C153" s="6" t="n"/>
      <c r="D153" s="18">
        <f>IF($C153="","",IFERROR(VLOOKUP($C153,'設備台帳'!$A$5:$T$204,7,FALSE),""))</f>
        <v/>
      </c>
      <c r="E153" s="25" t="n"/>
      <c r="F153" s="6" t="n"/>
      <c r="G153" s="6" t="n"/>
      <c r="H153" s="6" t="n"/>
      <c r="I153" s="6" t="n"/>
      <c r="J153" s="20" t="n"/>
      <c r="K153" s="6" t="n"/>
      <c r="L153" s="21">
        <f>IF($A153="","",IFERROR($I153*$J153,0))</f>
        <v/>
      </c>
      <c r="M153" s="6" t="n"/>
      <c r="N153" s="6" t="n"/>
      <c r="O153" s="25" t="n"/>
      <c r="P153" s="6" t="n"/>
    </row>
    <row r="154" ht="20" customHeight="1">
      <c r="A154" s="6" t="n"/>
      <c r="B154" s="6" t="n"/>
      <c r="C154" s="6" t="n"/>
      <c r="D154" s="18">
        <f>IF($C154="","",IFERROR(VLOOKUP($C154,'設備台帳'!$A$5:$T$204,7,FALSE),""))</f>
        <v/>
      </c>
      <c r="E154" s="25" t="n"/>
      <c r="F154" s="6" t="n"/>
      <c r="G154" s="6" t="n"/>
      <c r="H154" s="6" t="n"/>
      <c r="I154" s="6" t="n"/>
      <c r="J154" s="20" t="n"/>
      <c r="K154" s="6" t="n"/>
      <c r="L154" s="21">
        <f>IF($A154="","",IFERROR($I154*$J154,0))</f>
        <v/>
      </c>
      <c r="M154" s="6" t="n"/>
      <c r="N154" s="6" t="n"/>
      <c r="O154" s="25" t="n"/>
      <c r="P154" s="6" t="n"/>
    </row>
    <row r="155" ht="20" customHeight="1">
      <c r="A155" s="6" t="n"/>
      <c r="B155" s="6" t="n"/>
      <c r="C155" s="6" t="n"/>
      <c r="D155" s="18">
        <f>IF($C155="","",IFERROR(VLOOKUP($C155,'設備台帳'!$A$5:$T$204,7,FALSE),""))</f>
        <v/>
      </c>
      <c r="E155" s="25" t="n"/>
      <c r="F155" s="6" t="n"/>
      <c r="G155" s="6" t="n"/>
      <c r="H155" s="6" t="n"/>
      <c r="I155" s="6" t="n"/>
      <c r="J155" s="20" t="n"/>
      <c r="K155" s="6" t="n"/>
      <c r="L155" s="21">
        <f>IF($A155="","",IFERROR($I155*$J155,0))</f>
        <v/>
      </c>
      <c r="M155" s="6" t="n"/>
      <c r="N155" s="6" t="n"/>
      <c r="O155" s="25" t="n"/>
      <c r="P155" s="6" t="n"/>
    </row>
    <row r="156" ht="20" customHeight="1">
      <c r="A156" s="6" t="n"/>
      <c r="B156" s="6" t="n"/>
      <c r="C156" s="6" t="n"/>
      <c r="D156" s="18">
        <f>IF($C156="","",IFERROR(VLOOKUP($C156,'設備台帳'!$A$5:$T$204,7,FALSE),""))</f>
        <v/>
      </c>
      <c r="E156" s="25" t="n"/>
      <c r="F156" s="6" t="n"/>
      <c r="G156" s="6" t="n"/>
      <c r="H156" s="6" t="n"/>
      <c r="I156" s="6" t="n"/>
      <c r="J156" s="20" t="n"/>
      <c r="K156" s="6" t="n"/>
      <c r="L156" s="21">
        <f>IF($A156="","",IFERROR($I156*$J156,0))</f>
        <v/>
      </c>
      <c r="M156" s="6" t="n"/>
      <c r="N156" s="6" t="n"/>
      <c r="O156" s="25" t="n"/>
      <c r="P156" s="6" t="n"/>
    </row>
    <row r="157" ht="20" customHeight="1">
      <c r="A157" s="6" t="n"/>
      <c r="B157" s="6" t="n"/>
      <c r="C157" s="6" t="n"/>
      <c r="D157" s="18">
        <f>IF($C157="","",IFERROR(VLOOKUP($C157,'設備台帳'!$A$5:$T$204,7,FALSE),""))</f>
        <v/>
      </c>
      <c r="E157" s="25" t="n"/>
      <c r="F157" s="6" t="n"/>
      <c r="G157" s="6" t="n"/>
      <c r="H157" s="6" t="n"/>
      <c r="I157" s="6" t="n"/>
      <c r="J157" s="20" t="n"/>
      <c r="K157" s="6" t="n"/>
      <c r="L157" s="21">
        <f>IF($A157="","",IFERROR($I157*$J157,0))</f>
        <v/>
      </c>
      <c r="M157" s="6" t="n"/>
      <c r="N157" s="6" t="n"/>
      <c r="O157" s="25" t="n"/>
      <c r="P157" s="6" t="n"/>
    </row>
    <row r="158" ht="20" customHeight="1">
      <c r="A158" s="6" t="n"/>
      <c r="B158" s="6" t="n"/>
      <c r="C158" s="6" t="n"/>
      <c r="D158" s="18">
        <f>IF($C158="","",IFERROR(VLOOKUP($C158,'設備台帳'!$A$5:$T$204,7,FALSE),""))</f>
        <v/>
      </c>
      <c r="E158" s="25" t="n"/>
      <c r="F158" s="6" t="n"/>
      <c r="G158" s="6" t="n"/>
      <c r="H158" s="6" t="n"/>
      <c r="I158" s="6" t="n"/>
      <c r="J158" s="20" t="n"/>
      <c r="K158" s="6" t="n"/>
      <c r="L158" s="21">
        <f>IF($A158="","",IFERROR($I158*$J158,0))</f>
        <v/>
      </c>
      <c r="M158" s="6" t="n"/>
      <c r="N158" s="6" t="n"/>
      <c r="O158" s="25" t="n"/>
      <c r="P158" s="6" t="n"/>
    </row>
    <row r="159" ht="20" customHeight="1">
      <c r="A159" s="6" t="n"/>
      <c r="B159" s="6" t="n"/>
      <c r="C159" s="6" t="n"/>
      <c r="D159" s="18">
        <f>IF($C159="","",IFERROR(VLOOKUP($C159,'設備台帳'!$A$5:$T$204,7,FALSE),""))</f>
        <v/>
      </c>
      <c r="E159" s="25" t="n"/>
      <c r="F159" s="6" t="n"/>
      <c r="G159" s="6" t="n"/>
      <c r="H159" s="6" t="n"/>
      <c r="I159" s="6" t="n"/>
      <c r="J159" s="20" t="n"/>
      <c r="K159" s="6" t="n"/>
      <c r="L159" s="21">
        <f>IF($A159="","",IFERROR($I159*$J159,0))</f>
        <v/>
      </c>
      <c r="M159" s="6" t="n"/>
      <c r="N159" s="6" t="n"/>
      <c r="O159" s="25" t="n"/>
      <c r="P159" s="6" t="n"/>
    </row>
    <row r="160" ht="20" customHeight="1">
      <c r="A160" s="6" t="n"/>
      <c r="B160" s="6" t="n"/>
      <c r="C160" s="6" t="n"/>
      <c r="D160" s="18">
        <f>IF($C160="","",IFERROR(VLOOKUP($C160,'設備台帳'!$A$5:$T$204,7,FALSE),""))</f>
        <v/>
      </c>
      <c r="E160" s="25" t="n"/>
      <c r="F160" s="6" t="n"/>
      <c r="G160" s="6" t="n"/>
      <c r="H160" s="6" t="n"/>
      <c r="I160" s="6" t="n"/>
      <c r="J160" s="20" t="n"/>
      <c r="K160" s="6" t="n"/>
      <c r="L160" s="21">
        <f>IF($A160="","",IFERROR($I160*$J160,0))</f>
        <v/>
      </c>
      <c r="M160" s="6" t="n"/>
      <c r="N160" s="6" t="n"/>
      <c r="O160" s="25" t="n"/>
      <c r="P160" s="6" t="n"/>
    </row>
    <row r="161" ht="20" customHeight="1">
      <c r="A161" s="6" t="n"/>
      <c r="B161" s="6" t="n"/>
      <c r="C161" s="6" t="n"/>
      <c r="D161" s="18">
        <f>IF($C161="","",IFERROR(VLOOKUP($C161,'設備台帳'!$A$5:$T$204,7,FALSE),""))</f>
        <v/>
      </c>
      <c r="E161" s="25" t="n"/>
      <c r="F161" s="6" t="n"/>
      <c r="G161" s="6" t="n"/>
      <c r="H161" s="6" t="n"/>
      <c r="I161" s="6" t="n"/>
      <c r="J161" s="20" t="n"/>
      <c r="K161" s="6" t="n"/>
      <c r="L161" s="21">
        <f>IF($A161="","",IFERROR($I161*$J161,0))</f>
        <v/>
      </c>
      <c r="M161" s="6" t="n"/>
      <c r="N161" s="6" t="n"/>
      <c r="O161" s="25" t="n"/>
      <c r="P161" s="6" t="n"/>
    </row>
    <row r="162" ht="20" customHeight="1">
      <c r="A162" s="6" t="n"/>
      <c r="B162" s="6" t="n"/>
      <c r="C162" s="6" t="n"/>
      <c r="D162" s="18">
        <f>IF($C162="","",IFERROR(VLOOKUP($C162,'設備台帳'!$A$5:$T$204,7,FALSE),""))</f>
        <v/>
      </c>
      <c r="E162" s="25" t="n"/>
      <c r="F162" s="6" t="n"/>
      <c r="G162" s="6" t="n"/>
      <c r="H162" s="6" t="n"/>
      <c r="I162" s="6" t="n"/>
      <c r="J162" s="20" t="n"/>
      <c r="K162" s="6" t="n"/>
      <c r="L162" s="21">
        <f>IF($A162="","",IFERROR($I162*$J162,0))</f>
        <v/>
      </c>
      <c r="M162" s="6" t="n"/>
      <c r="N162" s="6" t="n"/>
      <c r="O162" s="25" t="n"/>
      <c r="P162" s="6" t="n"/>
    </row>
    <row r="163" ht="20" customHeight="1">
      <c r="A163" s="6" t="n"/>
      <c r="B163" s="6" t="n"/>
      <c r="C163" s="6" t="n"/>
      <c r="D163" s="18">
        <f>IF($C163="","",IFERROR(VLOOKUP($C163,'設備台帳'!$A$5:$T$204,7,FALSE),""))</f>
        <v/>
      </c>
      <c r="E163" s="25" t="n"/>
      <c r="F163" s="6" t="n"/>
      <c r="G163" s="6" t="n"/>
      <c r="H163" s="6" t="n"/>
      <c r="I163" s="6" t="n"/>
      <c r="J163" s="20" t="n"/>
      <c r="K163" s="6" t="n"/>
      <c r="L163" s="21">
        <f>IF($A163="","",IFERROR($I163*$J163,0))</f>
        <v/>
      </c>
      <c r="M163" s="6" t="n"/>
      <c r="N163" s="6" t="n"/>
      <c r="O163" s="25" t="n"/>
      <c r="P163" s="6" t="n"/>
    </row>
    <row r="164" ht="20" customHeight="1">
      <c r="A164" s="6" t="n"/>
      <c r="B164" s="6" t="n"/>
      <c r="C164" s="6" t="n"/>
      <c r="D164" s="18">
        <f>IF($C164="","",IFERROR(VLOOKUP($C164,'設備台帳'!$A$5:$T$204,7,FALSE),""))</f>
        <v/>
      </c>
      <c r="E164" s="25" t="n"/>
      <c r="F164" s="6" t="n"/>
      <c r="G164" s="6" t="n"/>
      <c r="H164" s="6" t="n"/>
      <c r="I164" s="6" t="n"/>
      <c r="J164" s="20" t="n"/>
      <c r="K164" s="6" t="n"/>
      <c r="L164" s="21">
        <f>IF($A164="","",IFERROR($I164*$J164,0))</f>
        <v/>
      </c>
      <c r="M164" s="6" t="n"/>
      <c r="N164" s="6" t="n"/>
      <c r="O164" s="25" t="n"/>
      <c r="P164" s="6" t="n"/>
    </row>
    <row r="165" ht="20" customHeight="1">
      <c r="A165" s="6" t="n"/>
      <c r="B165" s="6" t="n"/>
      <c r="C165" s="6" t="n"/>
      <c r="D165" s="18">
        <f>IF($C165="","",IFERROR(VLOOKUP($C165,'設備台帳'!$A$5:$T$204,7,FALSE),""))</f>
        <v/>
      </c>
      <c r="E165" s="25" t="n"/>
      <c r="F165" s="6" t="n"/>
      <c r="G165" s="6" t="n"/>
      <c r="H165" s="6" t="n"/>
      <c r="I165" s="6" t="n"/>
      <c r="J165" s="20" t="n"/>
      <c r="K165" s="6" t="n"/>
      <c r="L165" s="21">
        <f>IF($A165="","",IFERROR($I165*$J165,0))</f>
        <v/>
      </c>
      <c r="M165" s="6" t="n"/>
      <c r="N165" s="6" t="n"/>
      <c r="O165" s="25" t="n"/>
      <c r="P165" s="6" t="n"/>
    </row>
    <row r="166" ht="20" customHeight="1">
      <c r="A166" s="6" t="n"/>
      <c r="B166" s="6" t="n"/>
      <c r="C166" s="6" t="n"/>
      <c r="D166" s="18">
        <f>IF($C166="","",IFERROR(VLOOKUP($C166,'設備台帳'!$A$5:$T$204,7,FALSE),""))</f>
        <v/>
      </c>
      <c r="E166" s="25" t="n"/>
      <c r="F166" s="6" t="n"/>
      <c r="G166" s="6" t="n"/>
      <c r="H166" s="6" t="n"/>
      <c r="I166" s="6" t="n"/>
      <c r="J166" s="20" t="n"/>
      <c r="K166" s="6" t="n"/>
      <c r="L166" s="21">
        <f>IF($A166="","",IFERROR($I166*$J166,0))</f>
        <v/>
      </c>
      <c r="M166" s="6" t="n"/>
      <c r="N166" s="6" t="n"/>
      <c r="O166" s="25" t="n"/>
      <c r="P166" s="6" t="n"/>
    </row>
    <row r="167" ht="20" customHeight="1">
      <c r="A167" s="6" t="n"/>
      <c r="B167" s="6" t="n"/>
      <c r="C167" s="6" t="n"/>
      <c r="D167" s="18">
        <f>IF($C167="","",IFERROR(VLOOKUP($C167,'設備台帳'!$A$5:$T$204,7,FALSE),""))</f>
        <v/>
      </c>
      <c r="E167" s="25" t="n"/>
      <c r="F167" s="6" t="n"/>
      <c r="G167" s="6" t="n"/>
      <c r="H167" s="6" t="n"/>
      <c r="I167" s="6" t="n"/>
      <c r="J167" s="20" t="n"/>
      <c r="K167" s="6" t="n"/>
      <c r="L167" s="21">
        <f>IF($A167="","",IFERROR($I167*$J167,0))</f>
        <v/>
      </c>
      <c r="M167" s="6" t="n"/>
      <c r="N167" s="6" t="n"/>
      <c r="O167" s="25" t="n"/>
      <c r="P167" s="6" t="n"/>
    </row>
    <row r="168" ht="20" customHeight="1">
      <c r="A168" s="6" t="n"/>
      <c r="B168" s="6" t="n"/>
      <c r="C168" s="6" t="n"/>
      <c r="D168" s="18">
        <f>IF($C168="","",IFERROR(VLOOKUP($C168,'設備台帳'!$A$5:$T$204,7,FALSE),""))</f>
        <v/>
      </c>
      <c r="E168" s="25" t="n"/>
      <c r="F168" s="6" t="n"/>
      <c r="G168" s="6" t="n"/>
      <c r="H168" s="6" t="n"/>
      <c r="I168" s="6" t="n"/>
      <c r="J168" s="20" t="n"/>
      <c r="K168" s="6" t="n"/>
      <c r="L168" s="21">
        <f>IF($A168="","",IFERROR($I168*$J168,0))</f>
        <v/>
      </c>
      <c r="M168" s="6" t="n"/>
      <c r="N168" s="6" t="n"/>
      <c r="O168" s="25" t="n"/>
      <c r="P168" s="6" t="n"/>
    </row>
    <row r="169" ht="20" customHeight="1">
      <c r="A169" s="6" t="n"/>
      <c r="B169" s="6" t="n"/>
      <c r="C169" s="6" t="n"/>
      <c r="D169" s="18">
        <f>IF($C169="","",IFERROR(VLOOKUP($C169,'設備台帳'!$A$5:$T$204,7,FALSE),""))</f>
        <v/>
      </c>
      <c r="E169" s="25" t="n"/>
      <c r="F169" s="6" t="n"/>
      <c r="G169" s="6" t="n"/>
      <c r="H169" s="6" t="n"/>
      <c r="I169" s="6" t="n"/>
      <c r="J169" s="20" t="n"/>
      <c r="K169" s="6" t="n"/>
      <c r="L169" s="21">
        <f>IF($A169="","",IFERROR($I169*$J169,0))</f>
        <v/>
      </c>
      <c r="M169" s="6" t="n"/>
      <c r="N169" s="6" t="n"/>
      <c r="O169" s="25" t="n"/>
      <c r="P169" s="6" t="n"/>
    </row>
    <row r="170" ht="20" customHeight="1">
      <c r="A170" s="6" t="n"/>
      <c r="B170" s="6" t="n"/>
      <c r="C170" s="6" t="n"/>
      <c r="D170" s="18">
        <f>IF($C170="","",IFERROR(VLOOKUP($C170,'設備台帳'!$A$5:$T$204,7,FALSE),""))</f>
        <v/>
      </c>
      <c r="E170" s="25" t="n"/>
      <c r="F170" s="6" t="n"/>
      <c r="G170" s="6" t="n"/>
      <c r="H170" s="6" t="n"/>
      <c r="I170" s="6" t="n"/>
      <c r="J170" s="20" t="n"/>
      <c r="K170" s="6" t="n"/>
      <c r="L170" s="21">
        <f>IF($A170="","",IFERROR($I170*$J170,0))</f>
        <v/>
      </c>
      <c r="M170" s="6" t="n"/>
      <c r="N170" s="6" t="n"/>
      <c r="O170" s="25" t="n"/>
      <c r="P170" s="6" t="n"/>
    </row>
    <row r="171" ht="20" customHeight="1">
      <c r="A171" s="6" t="n"/>
      <c r="B171" s="6" t="n"/>
      <c r="C171" s="6" t="n"/>
      <c r="D171" s="18">
        <f>IF($C171="","",IFERROR(VLOOKUP($C171,'設備台帳'!$A$5:$T$204,7,FALSE),""))</f>
        <v/>
      </c>
      <c r="E171" s="25" t="n"/>
      <c r="F171" s="6" t="n"/>
      <c r="G171" s="6" t="n"/>
      <c r="H171" s="6" t="n"/>
      <c r="I171" s="6" t="n"/>
      <c r="J171" s="20" t="n"/>
      <c r="K171" s="6" t="n"/>
      <c r="L171" s="21">
        <f>IF($A171="","",IFERROR($I171*$J171,0))</f>
        <v/>
      </c>
      <c r="M171" s="6" t="n"/>
      <c r="N171" s="6" t="n"/>
      <c r="O171" s="25" t="n"/>
      <c r="P171" s="6" t="n"/>
    </row>
    <row r="172" ht="20" customHeight="1">
      <c r="A172" s="6" t="n"/>
      <c r="B172" s="6" t="n"/>
      <c r="C172" s="6" t="n"/>
      <c r="D172" s="18">
        <f>IF($C172="","",IFERROR(VLOOKUP($C172,'設備台帳'!$A$5:$T$204,7,FALSE),""))</f>
        <v/>
      </c>
      <c r="E172" s="25" t="n"/>
      <c r="F172" s="6" t="n"/>
      <c r="G172" s="6" t="n"/>
      <c r="H172" s="6" t="n"/>
      <c r="I172" s="6" t="n"/>
      <c r="J172" s="20" t="n"/>
      <c r="K172" s="6" t="n"/>
      <c r="L172" s="21">
        <f>IF($A172="","",IFERROR($I172*$J172,0))</f>
        <v/>
      </c>
      <c r="M172" s="6" t="n"/>
      <c r="N172" s="6" t="n"/>
      <c r="O172" s="25" t="n"/>
      <c r="P172" s="6" t="n"/>
    </row>
    <row r="173" ht="20" customHeight="1">
      <c r="A173" s="6" t="n"/>
      <c r="B173" s="6" t="n"/>
      <c r="C173" s="6" t="n"/>
      <c r="D173" s="18">
        <f>IF($C173="","",IFERROR(VLOOKUP($C173,'設備台帳'!$A$5:$T$204,7,FALSE),""))</f>
        <v/>
      </c>
      <c r="E173" s="25" t="n"/>
      <c r="F173" s="6" t="n"/>
      <c r="G173" s="6" t="n"/>
      <c r="H173" s="6" t="n"/>
      <c r="I173" s="6" t="n"/>
      <c r="J173" s="20" t="n"/>
      <c r="K173" s="6" t="n"/>
      <c r="L173" s="21">
        <f>IF($A173="","",IFERROR($I173*$J173,0))</f>
        <v/>
      </c>
      <c r="M173" s="6" t="n"/>
      <c r="N173" s="6" t="n"/>
      <c r="O173" s="25" t="n"/>
      <c r="P173" s="6" t="n"/>
    </row>
    <row r="174" ht="20" customHeight="1">
      <c r="A174" s="6" t="n"/>
      <c r="B174" s="6" t="n"/>
      <c r="C174" s="6" t="n"/>
      <c r="D174" s="18">
        <f>IF($C174="","",IFERROR(VLOOKUP($C174,'設備台帳'!$A$5:$T$204,7,FALSE),""))</f>
        <v/>
      </c>
      <c r="E174" s="25" t="n"/>
      <c r="F174" s="6" t="n"/>
      <c r="G174" s="6" t="n"/>
      <c r="H174" s="6" t="n"/>
      <c r="I174" s="6" t="n"/>
      <c r="J174" s="20" t="n"/>
      <c r="K174" s="6" t="n"/>
      <c r="L174" s="21">
        <f>IF($A174="","",IFERROR($I174*$J174,0))</f>
        <v/>
      </c>
      <c r="M174" s="6" t="n"/>
      <c r="N174" s="6" t="n"/>
      <c r="O174" s="25" t="n"/>
      <c r="P174" s="6" t="n"/>
    </row>
    <row r="175" ht="20" customHeight="1">
      <c r="A175" s="6" t="n"/>
      <c r="B175" s="6" t="n"/>
      <c r="C175" s="6" t="n"/>
      <c r="D175" s="18">
        <f>IF($C175="","",IFERROR(VLOOKUP($C175,'設備台帳'!$A$5:$T$204,7,FALSE),""))</f>
        <v/>
      </c>
      <c r="E175" s="25" t="n"/>
      <c r="F175" s="6" t="n"/>
      <c r="G175" s="6" t="n"/>
      <c r="H175" s="6" t="n"/>
      <c r="I175" s="6" t="n"/>
      <c r="J175" s="20" t="n"/>
      <c r="K175" s="6" t="n"/>
      <c r="L175" s="21">
        <f>IF($A175="","",IFERROR($I175*$J175,0))</f>
        <v/>
      </c>
      <c r="M175" s="6" t="n"/>
      <c r="N175" s="6" t="n"/>
      <c r="O175" s="25" t="n"/>
      <c r="P175" s="6" t="n"/>
    </row>
    <row r="176" ht="20" customHeight="1">
      <c r="A176" s="6" t="n"/>
      <c r="B176" s="6" t="n"/>
      <c r="C176" s="6" t="n"/>
      <c r="D176" s="18">
        <f>IF($C176="","",IFERROR(VLOOKUP($C176,'設備台帳'!$A$5:$T$204,7,FALSE),""))</f>
        <v/>
      </c>
      <c r="E176" s="25" t="n"/>
      <c r="F176" s="6" t="n"/>
      <c r="G176" s="6" t="n"/>
      <c r="H176" s="6" t="n"/>
      <c r="I176" s="6" t="n"/>
      <c r="J176" s="20" t="n"/>
      <c r="K176" s="6" t="n"/>
      <c r="L176" s="21">
        <f>IF($A176="","",IFERROR($I176*$J176,0))</f>
        <v/>
      </c>
      <c r="M176" s="6" t="n"/>
      <c r="N176" s="6" t="n"/>
      <c r="O176" s="25" t="n"/>
      <c r="P176" s="6" t="n"/>
    </row>
    <row r="177" ht="20" customHeight="1">
      <c r="A177" s="6" t="n"/>
      <c r="B177" s="6" t="n"/>
      <c r="C177" s="6" t="n"/>
      <c r="D177" s="18">
        <f>IF($C177="","",IFERROR(VLOOKUP($C177,'設備台帳'!$A$5:$T$204,7,FALSE),""))</f>
        <v/>
      </c>
      <c r="E177" s="25" t="n"/>
      <c r="F177" s="6" t="n"/>
      <c r="G177" s="6" t="n"/>
      <c r="H177" s="6" t="n"/>
      <c r="I177" s="6" t="n"/>
      <c r="J177" s="20" t="n"/>
      <c r="K177" s="6" t="n"/>
      <c r="L177" s="21">
        <f>IF($A177="","",IFERROR($I177*$J177,0))</f>
        <v/>
      </c>
      <c r="M177" s="6" t="n"/>
      <c r="N177" s="6" t="n"/>
      <c r="O177" s="25" t="n"/>
      <c r="P177" s="6" t="n"/>
    </row>
    <row r="178" ht="20" customHeight="1">
      <c r="A178" s="6" t="n"/>
      <c r="B178" s="6" t="n"/>
      <c r="C178" s="6" t="n"/>
      <c r="D178" s="18">
        <f>IF($C178="","",IFERROR(VLOOKUP($C178,'設備台帳'!$A$5:$T$204,7,FALSE),""))</f>
        <v/>
      </c>
      <c r="E178" s="25" t="n"/>
      <c r="F178" s="6" t="n"/>
      <c r="G178" s="6" t="n"/>
      <c r="H178" s="6" t="n"/>
      <c r="I178" s="6" t="n"/>
      <c r="J178" s="20" t="n"/>
      <c r="K178" s="6" t="n"/>
      <c r="L178" s="21">
        <f>IF($A178="","",IFERROR($I178*$J178,0))</f>
        <v/>
      </c>
      <c r="M178" s="6" t="n"/>
      <c r="N178" s="6" t="n"/>
      <c r="O178" s="25" t="n"/>
      <c r="P178" s="6" t="n"/>
    </row>
    <row r="179" ht="20" customHeight="1">
      <c r="A179" s="6" t="n"/>
      <c r="B179" s="6" t="n"/>
      <c r="C179" s="6" t="n"/>
      <c r="D179" s="18">
        <f>IF($C179="","",IFERROR(VLOOKUP($C179,'設備台帳'!$A$5:$T$204,7,FALSE),""))</f>
        <v/>
      </c>
      <c r="E179" s="25" t="n"/>
      <c r="F179" s="6" t="n"/>
      <c r="G179" s="6" t="n"/>
      <c r="H179" s="6" t="n"/>
      <c r="I179" s="6" t="n"/>
      <c r="J179" s="20" t="n"/>
      <c r="K179" s="6" t="n"/>
      <c r="L179" s="21">
        <f>IF($A179="","",IFERROR($I179*$J179,0))</f>
        <v/>
      </c>
      <c r="M179" s="6" t="n"/>
      <c r="N179" s="6" t="n"/>
      <c r="O179" s="25" t="n"/>
      <c r="P179" s="6" t="n"/>
    </row>
    <row r="180" ht="20" customHeight="1">
      <c r="A180" s="6" t="n"/>
      <c r="B180" s="6" t="n"/>
      <c r="C180" s="6" t="n"/>
      <c r="D180" s="18">
        <f>IF($C180="","",IFERROR(VLOOKUP($C180,'設備台帳'!$A$5:$T$204,7,FALSE),""))</f>
        <v/>
      </c>
      <c r="E180" s="25" t="n"/>
      <c r="F180" s="6" t="n"/>
      <c r="G180" s="6" t="n"/>
      <c r="H180" s="6" t="n"/>
      <c r="I180" s="6" t="n"/>
      <c r="J180" s="20" t="n"/>
      <c r="K180" s="6" t="n"/>
      <c r="L180" s="21">
        <f>IF($A180="","",IFERROR($I180*$J180,0))</f>
        <v/>
      </c>
      <c r="M180" s="6" t="n"/>
      <c r="N180" s="6" t="n"/>
      <c r="O180" s="25" t="n"/>
      <c r="P180" s="6" t="n"/>
    </row>
    <row r="181" ht="20" customHeight="1">
      <c r="A181" s="6" t="n"/>
      <c r="B181" s="6" t="n"/>
      <c r="C181" s="6" t="n"/>
      <c r="D181" s="18">
        <f>IF($C181="","",IFERROR(VLOOKUP($C181,'設備台帳'!$A$5:$T$204,7,FALSE),""))</f>
        <v/>
      </c>
      <c r="E181" s="25" t="n"/>
      <c r="F181" s="6" t="n"/>
      <c r="G181" s="6" t="n"/>
      <c r="H181" s="6" t="n"/>
      <c r="I181" s="6" t="n"/>
      <c r="J181" s="20" t="n"/>
      <c r="K181" s="6" t="n"/>
      <c r="L181" s="21">
        <f>IF($A181="","",IFERROR($I181*$J181,0))</f>
        <v/>
      </c>
      <c r="M181" s="6" t="n"/>
      <c r="N181" s="6" t="n"/>
      <c r="O181" s="25" t="n"/>
      <c r="P181" s="6" t="n"/>
    </row>
    <row r="182" ht="20" customHeight="1">
      <c r="A182" s="6" t="n"/>
      <c r="B182" s="6" t="n"/>
      <c r="C182" s="6" t="n"/>
      <c r="D182" s="18">
        <f>IF($C182="","",IFERROR(VLOOKUP($C182,'設備台帳'!$A$5:$T$204,7,FALSE),""))</f>
        <v/>
      </c>
      <c r="E182" s="25" t="n"/>
      <c r="F182" s="6" t="n"/>
      <c r="G182" s="6" t="n"/>
      <c r="H182" s="6" t="n"/>
      <c r="I182" s="6" t="n"/>
      <c r="J182" s="20" t="n"/>
      <c r="K182" s="6" t="n"/>
      <c r="L182" s="21">
        <f>IF($A182="","",IFERROR($I182*$J182,0))</f>
        <v/>
      </c>
      <c r="M182" s="6" t="n"/>
      <c r="N182" s="6" t="n"/>
      <c r="O182" s="25" t="n"/>
      <c r="P182" s="6" t="n"/>
    </row>
    <row r="183" ht="20" customHeight="1">
      <c r="A183" s="6" t="n"/>
      <c r="B183" s="6" t="n"/>
      <c r="C183" s="6" t="n"/>
      <c r="D183" s="18">
        <f>IF($C183="","",IFERROR(VLOOKUP($C183,'設備台帳'!$A$5:$T$204,7,FALSE),""))</f>
        <v/>
      </c>
      <c r="E183" s="25" t="n"/>
      <c r="F183" s="6" t="n"/>
      <c r="G183" s="6" t="n"/>
      <c r="H183" s="6" t="n"/>
      <c r="I183" s="6" t="n"/>
      <c r="J183" s="20" t="n"/>
      <c r="K183" s="6" t="n"/>
      <c r="L183" s="21">
        <f>IF($A183="","",IFERROR($I183*$J183,0))</f>
        <v/>
      </c>
      <c r="M183" s="6" t="n"/>
      <c r="N183" s="6" t="n"/>
      <c r="O183" s="25" t="n"/>
      <c r="P183" s="6" t="n"/>
    </row>
    <row r="184" ht="20" customHeight="1">
      <c r="A184" s="6" t="n"/>
      <c r="B184" s="6" t="n"/>
      <c r="C184" s="6" t="n"/>
      <c r="D184" s="18">
        <f>IF($C184="","",IFERROR(VLOOKUP($C184,'設備台帳'!$A$5:$T$204,7,FALSE),""))</f>
        <v/>
      </c>
      <c r="E184" s="25" t="n"/>
      <c r="F184" s="6" t="n"/>
      <c r="G184" s="6" t="n"/>
      <c r="H184" s="6" t="n"/>
      <c r="I184" s="6" t="n"/>
      <c r="J184" s="20" t="n"/>
      <c r="K184" s="6" t="n"/>
      <c r="L184" s="21">
        <f>IF($A184="","",IFERROR($I184*$J184,0))</f>
        <v/>
      </c>
      <c r="M184" s="6" t="n"/>
      <c r="N184" s="6" t="n"/>
      <c r="O184" s="25" t="n"/>
      <c r="P184" s="6" t="n"/>
    </row>
    <row r="185" ht="20" customHeight="1">
      <c r="A185" s="6" t="n"/>
      <c r="B185" s="6" t="n"/>
      <c r="C185" s="6" t="n"/>
      <c r="D185" s="18">
        <f>IF($C185="","",IFERROR(VLOOKUP($C185,'設備台帳'!$A$5:$T$204,7,FALSE),""))</f>
        <v/>
      </c>
      <c r="E185" s="25" t="n"/>
      <c r="F185" s="6" t="n"/>
      <c r="G185" s="6" t="n"/>
      <c r="H185" s="6" t="n"/>
      <c r="I185" s="6" t="n"/>
      <c r="J185" s="20" t="n"/>
      <c r="K185" s="6" t="n"/>
      <c r="L185" s="21">
        <f>IF($A185="","",IFERROR($I185*$J185,0))</f>
        <v/>
      </c>
      <c r="M185" s="6" t="n"/>
      <c r="N185" s="6" t="n"/>
      <c r="O185" s="25" t="n"/>
      <c r="P185" s="6" t="n"/>
    </row>
    <row r="186" ht="20" customHeight="1">
      <c r="A186" s="6" t="n"/>
      <c r="B186" s="6" t="n"/>
      <c r="C186" s="6" t="n"/>
      <c r="D186" s="18">
        <f>IF($C186="","",IFERROR(VLOOKUP($C186,'設備台帳'!$A$5:$T$204,7,FALSE),""))</f>
        <v/>
      </c>
      <c r="E186" s="25" t="n"/>
      <c r="F186" s="6" t="n"/>
      <c r="G186" s="6" t="n"/>
      <c r="H186" s="6" t="n"/>
      <c r="I186" s="6" t="n"/>
      <c r="J186" s="20" t="n"/>
      <c r="K186" s="6" t="n"/>
      <c r="L186" s="21">
        <f>IF($A186="","",IFERROR($I186*$J186,0))</f>
        <v/>
      </c>
      <c r="M186" s="6" t="n"/>
      <c r="N186" s="6" t="n"/>
      <c r="O186" s="25" t="n"/>
      <c r="P186" s="6" t="n"/>
    </row>
    <row r="187" ht="20" customHeight="1">
      <c r="A187" s="6" t="n"/>
      <c r="B187" s="6" t="n"/>
      <c r="C187" s="6" t="n"/>
      <c r="D187" s="18">
        <f>IF($C187="","",IFERROR(VLOOKUP($C187,'設備台帳'!$A$5:$T$204,7,FALSE),""))</f>
        <v/>
      </c>
      <c r="E187" s="25" t="n"/>
      <c r="F187" s="6" t="n"/>
      <c r="G187" s="6" t="n"/>
      <c r="H187" s="6" t="n"/>
      <c r="I187" s="6" t="n"/>
      <c r="J187" s="20" t="n"/>
      <c r="K187" s="6" t="n"/>
      <c r="L187" s="21">
        <f>IF($A187="","",IFERROR($I187*$J187,0))</f>
        <v/>
      </c>
      <c r="M187" s="6" t="n"/>
      <c r="N187" s="6" t="n"/>
      <c r="O187" s="25" t="n"/>
      <c r="P187" s="6" t="n"/>
    </row>
    <row r="188" ht="20" customHeight="1">
      <c r="A188" s="6" t="n"/>
      <c r="B188" s="6" t="n"/>
      <c r="C188" s="6" t="n"/>
      <c r="D188" s="18">
        <f>IF($C188="","",IFERROR(VLOOKUP($C188,'設備台帳'!$A$5:$T$204,7,FALSE),""))</f>
        <v/>
      </c>
      <c r="E188" s="25" t="n"/>
      <c r="F188" s="6" t="n"/>
      <c r="G188" s="6" t="n"/>
      <c r="H188" s="6" t="n"/>
      <c r="I188" s="6" t="n"/>
      <c r="J188" s="20" t="n"/>
      <c r="K188" s="6" t="n"/>
      <c r="L188" s="21">
        <f>IF($A188="","",IFERROR($I188*$J188,0))</f>
        <v/>
      </c>
      <c r="M188" s="6" t="n"/>
      <c r="N188" s="6" t="n"/>
      <c r="O188" s="25" t="n"/>
      <c r="P188" s="6" t="n"/>
    </row>
    <row r="189" ht="20" customHeight="1">
      <c r="A189" s="6" t="n"/>
      <c r="B189" s="6" t="n"/>
      <c r="C189" s="6" t="n"/>
      <c r="D189" s="18">
        <f>IF($C189="","",IFERROR(VLOOKUP($C189,'設備台帳'!$A$5:$T$204,7,FALSE),""))</f>
        <v/>
      </c>
      <c r="E189" s="25" t="n"/>
      <c r="F189" s="6" t="n"/>
      <c r="G189" s="6" t="n"/>
      <c r="H189" s="6" t="n"/>
      <c r="I189" s="6" t="n"/>
      <c r="J189" s="20" t="n"/>
      <c r="K189" s="6" t="n"/>
      <c r="L189" s="21">
        <f>IF($A189="","",IFERROR($I189*$J189,0))</f>
        <v/>
      </c>
      <c r="M189" s="6" t="n"/>
      <c r="N189" s="6" t="n"/>
      <c r="O189" s="25" t="n"/>
      <c r="P189" s="6" t="n"/>
    </row>
    <row r="190" ht="20" customHeight="1">
      <c r="A190" s="6" t="n"/>
      <c r="B190" s="6" t="n"/>
      <c r="C190" s="6" t="n"/>
      <c r="D190" s="18">
        <f>IF($C190="","",IFERROR(VLOOKUP($C190,'設備台帳'!$A$5:$T$204,7,FALSE),""))</f>
        <v/>
      </c>
      <c r="E190" s="25" t="n"/>
      <c r="F190" s="6" t="n"/>
      <c r="G190" s="6" t="n"/>
      <c r="H190" s="6" t="n"/>
      <c r="I190" s="6" t="n"/>
      <c r="J190" s="20" t="n"/>
      <c r="K190" s="6" t="n"/>
      <c r="L190" s="21">
        <f>IF($A190="","",IFERROR($I190*$J190,0))</f>
        <v/>
      </c>
      <c r="M190" s="6" t="n"/>
      <c r="N190" s="6" t="n"/>
      <c r="O190" s="25" t="n"/>
      <c r="P190" s="6" t="n"/>
    </row>
    <row r="191" ht="20" customHeight="1">
      <c r="A191" s="6" t="n"/>
      <c r="B191" s="6" t="n"/>
      <c r="C191" s="6" t="n"/>
      <c r="D191" s="18">
        <f>IF($C191="","",IFERROR(VLOOKUP($C191,'設備台帳'!$A$5:$T$204,7,FALSE),""))</f>
        <v/>
      </c>
      <c r="E191" s="25" t="n"/>
      <c r="F191" s="6" t="n"/>
      <c r="G191" s="6" t="n"/>
      <c r="H191" s="6" t="n"/>
      <c r="I191" s="6" t="n"/>
      <c r="J191" s="20" t="n"/>
      <c r="K191" s="6" t="n"/>
      <c r="L191" s="21">
        <f>IF($A191="","",IFERROR($I191*$J191,0))</f>
        <v/>
      </c>
      <c r="M191" s="6" t="n"/>
      <c r="N191" s="6" t="n"/>
      <c r="O191" s="25" t="n"/>
      <c r="P191" s="6" t="n"/>
    </row>
    <row r="192" ht="20" customHeight="1">
      <c r="A192" s="6" t="n"/>
      <c r="B192" s="6" t="n"/>
      <c r="C192" s="6" t="n"/>
      <c r="D192" s="18">
        <f>IF($C192="","",IFERROR(VLOOKUP($C192,'設備台帳'!$A$5:$T$204,7,FALSE),""))</f>
        <v/>
      </c>
      <c r="E192" s="25" t="n"/>
      <c r="F192" s="6" t="n"/>
      <c r="G192" s="6" t="n"/>
      <c r="H192" s="6" t="n"/>
      <c r="I192" s="6" t="n"/>
      <c r="J192" s="20" t="n"/>
      <c r="K192" s="6" t="n"/>
      <c r="L192" s="21">
        <f>IF($A192="","",IFERROR($I192*$J192,0))</f>
        <v/>
      </c>
      <c r="M192" s="6" t="n"/>
      <c r="N192" s="6" t="n"/>
      <c r="O192" s="25" t="n"/>
      <c r="P192" s="6" t="n"/>
    </row>
    <row r="193" ht="20" customHeight="1">
      <c r="A193" s="6" t="n"/>
      <c r="B193" s="6" t="n"/>
      <c r="C193" s="6" t="n"/>
      <c r="D193" s="18">
        <f>IF($C193="","",IFERROR(VLOOKUP($C193,'設備台帳'!$A$5:$T$204,7,FALSE),""))</f>
        <v/>
      </c>
      <c r="E193" s="25" t="n"/>
      <c r="F193" s="6" t="n"/>
      <c r="G193" s="6" t="n"/>
      <c r="H193" s="6" t="n"/>
      <c r="I193" s="6" t="n"/>
      <c r="J193" s="20" t="n"/>
      <c r="K193" s="6" t="n"/>
      <c r="L193" s="21">
        <f>IF($A193="","",IFERROR($I193*$J193,0))</f>
        <v/>
      </c>
      <c r="M193" s="6" t="n"/>
      <c r="N193" s="6" t="n"/>
      <c r="O193" s="25" t="n"/>
      <c r="P193" s="6" t="n"/>
    </row>
    <row r="194" ht="20" customHeight="1">
      <c r="A194" s="6" t="n"/>
      <c r="B194" s="6" t="n"/>
      <c r="C194" s="6" t="n"/>
      <c r="D194" s="18">
        <f>IF($C194="","",IFERROR(VLOOKUP($C194,'設備台帳'!$A$5:$T$204,7,FALSE),""))</f>
        <v/>
      </c>
      <c r="E194" s="25" t="n"/>
      <c r="F194" s="6" t="n"/>
      <c r="G194" s="6" t="n"/>
      <c r="H194" s="6" t="n"/>
      <c r="I194" s="6" t="n"/>
      <c r="J194" s="20" t="n"/>
      <c r="K194" s="6" t="n"/>
      <c r="L194" s="21">
        <f>IF($A194="","",IFERROR($I194*$J194,0))</f>
        <v/>
      </c>
      <c r="M194" s="6" t="n"/>
      <c r="N194" s="6" t="n"/>
      <c r="O194" s="25" t="n"/>
      <c r="P194" s="6" t="n"/>
    </row>
    <row r="195" ht="20" customHeight="1">
      <c r="A195" s="6" t="n"/>
      <c r="B195" s="6" t="n"/>
      <c r="C195" s="6" t="n"/>
      <c r="D195" s="18">
        <f>IF($C195="","",IFERROR(VLOOKUP($C195,'設備台帳'!$A$5:$T$204,7,FALSE),""))</f>
        <v/>
      </c>
      <c r="E195" s="25" t="n"/>
      <c r="F195" s="6" t="n"/>
      <c r="G195" s="6" t="n"/>
      <c r="H195" s="6" t="n"/>
      <c r="I195" s="6" t="n"/>
      <c r="J195" s="20" t="n"/>
      <c r="K195" s="6" t="n"/>
      <c r="L195" s="21">
        <f>IF($A195="","",IFERROR($I195*$J195,0))</f>
        <v/>
      </c>
      <c r="M195" s="6" t="n"/>
      <c r="N195" s="6" t="n"/>
      <c r="O195" s="25" t="n"/>
      <c r="P195" s="6" t="n"/>
    </row>
    <row r="196" ht="20" customHeight="1">
      <c r="A196" s="6" t="n"/>
      <c r="B196" s="6" t="n"/>
      <c r="C196" s="6" t="n"/>
      <c r="D196" s="18">
        <f>IF($C196="","",IFERROR(VLOOKUP($C196,'設備台帳'!$A$5:$T$204,7,FALSE),""))</f>
        <v/>
      </c>
      <c r="E196" s="25" t="n"/>
      <c r="F196" s="6" t="n"/>
      <c r="G196" s="6" t="n"/>
      <c r="H196" s="6" t="n"/>
      <c r="I196" s="6" t="n"/>
      <c r="J196" s="20" t="n"/>
      <c r="K196" s="6" t="n"/>
      <c r="L196" s="21">
        <f>IF($A196="","",IFERROR($I196*$J196,0))</f>
        <v/>
      </c>
      <c r="M196" s="6" t="n"/>
      <c r="N196" s="6" t="n"/>
      <c r="O196" s="25" t="n"/>
      <c r="P196" s="6" t="n"/>
    </row>
    <row r="197" ht="20" customHeight="1">
      <c r="A197" s="6" t="n"/>
      <c r="B197" s="6" t="n"/>
      <c r="C197" s="6" t="n"/>
      <c r="D197" s="18">
        <f>IF($C197="","",IFERROR(VLOOKUP($C197,'設備台帳'!$A$5:$T$204,7,FALSE),""))</f>
        <v/>
      </c>
      <c r="E197" s="25" t="n"/>
      <c r="F197" s="6" t="n"/>
      <c r="G197" s="6" t="n"/>
      <c r="H197" s="6" t="n"/>
      <c r="I197" s="6" t="n"/>
      <c r="J197" s="20" t="n"/>
      <c r="K197" s="6" t="n"/>
      <c r="L197" s="21">
        <f>IF($A197="","",IFERROR($I197*$J197,0))</f>
        <v/>
      </c>
      <c r="M197" s="6" t="n"/>
      <c r="N197" s="6" t="n"/>
      <c r="O197" s="25" t="n"/>
      <c r="P197" s="6" t="n"/>
    </row>
    <row r="198" ht="20" customHeight="1">
      <c r="A198" s="6" t="n"/>
      <c r="B198" s="6" t="n"/>
      <c r="C198" s="6" t="n"/>
      <c r="D198" s="18">
        <f>IF($C198="","",IFERROR(VLOOKUP($C198,'設備台帳'!$A$5:$T$204,7,FALSE),""))</f>
        <v/>
      </c>
      <c r="E198" s="25" t="n"/>
      <c r="F198" s="6" t="n"/>
      <c r="G198" s="6" t="n"/>
      <c r="H198" s="6" t="n"/>
      <c r="I198" s="6" t="n"/>
      <c r="J198" s="20" t="n"/>
      <c r="K198" s="6" t="n"/>
      <c r="L198" s="21">
        <f>IF($A198="","",IFERROR($I198*$J198,0))</f>
        <v/>
      </c>
      <c r="M198" s="6" t="n"/>
      <c r="N198" s="6" t="n"/>
      <c r="O198" s="25" t="n"/>
      <c r="P198" s="6" t="n"/>
    </row>
    <row r="199" ht="20" customHeight="1">
      <c r="A199" s="6" t="n"/>
      <c r="B199" s="6" t="n"/>
      <c r="C199" s="6" t="n"/>
      <c r="D199" s="18">
        <f>IF($C199="","",IFERROR(VLOOKUP($C199,'設備台帳'!$A$5:$T$204,7,FALSE),""))</f>
        <v/>
      </c>
      <c r="E199" s="25" t="n"/>
      <c r="F199" s="6" t="n"/>
      <c r="G199" s="6" t="n"/>
      <c r="H199" s="6" t="n"/>
      <c r="I199" s="6" t="n"/>
      <c r="J199" s="20" t="n"/>
      <c r="K199" s="6" t="n"/>
      <c r="L199" s="21">
        <f>IF($A199="","",IFERROR($I199*$J199,0))</f>
        <v/>
      </c>
      <c r="M199" s="6" t="n"/>
      <c r="N199" s="6" t="n"/>
      <c r="O199" s="25" t="n"/>
      <c r="P199" s="6" t="n"/>
    </row>
    <row r="200" ht="20" customHeight="1">
      <c r="A200" s="6" t="n"/>
      <c r="B200" s="6" t="n"/>
      <c r="C200" s="6" t="n"/>
      <c r="D200" s="18">
        <f>IF($C200="","",IFERROR(VLOOKUP($C200,'設備台帳'!$A$5:$T$204,7,FALSE),""))</f>
        <v/>
      </c>
      <c r="E200" s="25" t="n"/>
      <c r="F200" s="6" t="n"/>
      <c r="G200" s="6" t="n"/>
      <c r="H200" s="6" t="n"/>
      <c r="I200" s="6" t="n"/>
      <c r="J200" s="20" t="n"/>
      <c r="K200" s="6" t="n"/>
      <c r="L200" s="21">
        <f>IF($A200="","",IFERROR($I200*$J200,0))</f>
        <v/>
      </c>
      <c r="M200" s="6" t="n"/>
      <c r="N200" s="6" t="n"/>
      <c r="O200" s="25" t="n"/>
      <c r="P200" s="6" t="n"/>
    </row>
    <row r="201" ht="20" customHeight="1">
      <c r="A201" s="6" t="n"/>
      <c r="B201" s="6" t="n"/>
      <c r="C201" s="6" t="n"/>
      <c r="D201" s="18">
        <f>IF($C201="","",IFERROR(VLOOKUP($C201,'設備台帳'!$A$5:$T$204,7,FALSE),""))</f>
        <v/>
      </c>
      <c r="E201" s="25" t="n"/>
      <c r="F201" s="6" t="n"/>
      <c r="G201" s="6" t="n"/>
      <c r="H201" s="6" t="n"/>
      <c r="I201" s="6" t="n"/>
      <c r="J201" s="20" t="n"/>
      <c r="K201" s="6" t="n"/>
      <c r="L201" s="21">
        <f>IF($A201="","",IFERROR($I201*$J201,0))</f>
        <v/>
      </c>
      <c r="M201" s="6" t="n"/>
      <c r="N201" s="6" t="n"/>
      <c r="O201" s="25" t="n"/>
      <c r="P201" s="6" t="n"/>
    </row>
    <row r="202" ht="20" customHeight="1">
      <c r="A202" s="6" t="n"/>
      <c r="B202" s="6" t="n"/>
      <c r="C202" s="6" t="n"/>
      <c r="D202" s="18">
        <f>IF($C202="","",IFERROR(VLOOKUP($C202,'設備台帳'!$A$5:$T$204,7,FALSE),""))</f>
        <v/>
      </c>
      <c r="E202" s="25" t="n"/>
      <c r="F202" s="6" t="n"/>
      <c r="G202" s="6" t="n"/>
      <c r="H202" s="6" t="n"/>
      <c r="I202" s="6" t="n"/>
      <c r="J202" s="20" t="n"/>
      <c r="K202" s="6" t="n"/>
      <c r="L202" s="21">
        <f>IF($A202="","",IFERROR($I202*$J202,0))</f>
        <v/>
      </c>
      <c r="M202" s="6" t="n"/>
      <c r="N202" s="6" t="n"/>
      <c r="O202" s="25" t="n"/>
      <c r="P202" s="6" t="n"/>
    </row>
    <row r="203" ht="20" customHeight="1">
      <c r="A203" s="6" t="n"/>
      <c r="B203" s="6" t="n"/>
      <c r="C203" s="6" t="n"/>
      <c r="D203" s="18">
        <f>IF($C203="","",IFERROR(VLOOKUP($C203,'設備台帳'!$A$5:$T$204,7,FALSE),""))</f>
        <v/>
      </c>
      <c r="E203" s="25" t="n"/>
      <c r="F203" s="6" t="n"/>
      <c r="G203" s="6" t="n"/>
      <c r="H203" s="6" t="n"/>
      <c r="I203" s="6" t="n"/>
      <c r="J203" s="20" t="n"/>
      <c r="K203" s="6" t="n"/>
      <c r="L203" s="21">
        <f>IF($A203="","",IFERROR($I203*$J203,0))</f>
        <v/>
      </c>
      <c r="M203" s="6" t="n"/>
      <c r="N203" s="6" t="n"/>
      <c r="O203" s="25" t="n"/>
      <c r="P203" s="6" t="n"/>
    </row>
    <row r="204" ht="20" customHeight="1">
      <c r="A204" s="6" t="n"/>
      <c r="B204" s="6" t="n"/>
      <c r="C204" s="6" t="n"/>
      <c r="D204" s="18">
        <f>IF($C204="","",IFERROR(VLOOKUP($C204,'設備台帳'!$A$5:$T$204,7,FALSE),""))</f>
        <v/>
      </c>
      <c r="E204" s="25" t="n"/>
      <c r="F204" s="6" t="n"/>
      <c r="G204" s="6" t="n"/>
      <c r="H204" s="6" t="n"/>
      <c r="I204" s="6" t="n"/>
      <c r="J204" s="20" t="n"/>
      <c r="K204" s="6" t="n"/>
      <c r="L204" s="21">
        <f>IF($A204="","",IFERROR($I204*$J204,0))</f>
        <v/>
      </c>
      <c r="M204" s="6" t="n"/>
      <c r="N204" s="6" t="n"/>
      <c r="O204" s="25" t="n"/>
      <c r="P204" s="6" t="n"/>
    </row>
    <row r="205" ht="20" customHeight="1">
      <c r="A205" s="6" t="n"/>
      <c r="B205" s="6" t="n"/>
      <c r="C205" s="6" t="n"/>
      <c r="D205" s="18">
        <f>IF($C205="","",IFERROR(VLOOKUP($C205,'設備台帳'!$A$5:$T$204,7,FALSE),""))</f>
        <v/>
      </c>
      <c r="E205" s="25" t="n"/>
      <c r="F205" s="6" t="n"/>
      <c r="G205" s="6" t="n"/>
      <c r="H205" s="6" t="n"/>
      <c r="I205" s="6" t="n"/>
      <c r="J205" s="20" t="n"/>
      <c r="K205" s="6" t="n"/>
      <c r="L205" s="21">
        <f>IF($A205="","",IFERROR($I205*$J205,0))</f>
        <v/>
      </c>
      <c r="M205" s="6" t="n"/>
      <c r="N205" s="6" t="n"/>
      <c r="O205" s="25" t="n"/>
      <c r="P205" s="6" t="n"/>
    </row>
    <row r="206" ht="20" customHeight="1">
      <c r="A206" s="6" t="n"/>
      <c r="B206" s="6" t="n"/>
      <c r="C206" s="6" t="n"/>
      <c r="D206" s="18">
        <f>IF($C206="","",IFERROR(VLOOKUP($C206,'設備台帳'!$A$5:$T$204,7,FALSE),""))</f>
        <v/>
      </c>
      <c r="E206" s="25" t="n"/>
      <c r="F206" s="6" t="n"/>
      <c r="G206" s="6" t="n"/>
      <c r="H206" s="6" t="n"/>
      <c r="I206" s="6" t="n"/>
      <c r="J206" s="20" t="n"/>
      <c r="K206" s="6" t="n"/>
      <c r="L206" s="21">
        <f>IF($A206="","",IFERROR($I206*$J206,0))</f>
        <v/>
      </c>
      <c r="M206" s="6" t="n"/>
      <c r="N206" s="6" t="n"/>
      <c r="O206" s="25" t="n"/>
      <c r="P206" s="6" t="n"/>
    </row>
    <row r="207" ht="20" customHeight="1">
      <c r="A207" s="6" t="n"/>
      <c r="B207" s="6" t="n"/>
      <c r="C207" s="6" t="n"/>
      <c r="D207" s="18">
        <f>IF($C207="","",IFERROR(VLOOKUP($C207,'設備台帳'!$A$5:$T$204,7,FALSE),""))</f>
        <v/>
      </c>
      <c r="E207" s="25" t="n"/>
      <c r="F207" s="6" t="n"/>
      <c r="G207" s="6" t="n"/>
      <c r="H207" s="6" t="n"/>
      <c r="I207" s="6" t="n"/>
      <c r="J207" s="20" t="n"/>
      <c r="K207" s="6" t="n"/>
      <c r="L207" s="21">
        <f>IF($A207="","",IFERROR($I207*$J207,0))</f>
        <v/>
      </c>
      <c r="M207" s="6" t="n"/>
      <c r="N207" s="6" t="n"/>
      <c r="O207" s="25" t="n"/>
      <c r="P207" s="6" t="n"/>
    </row>
    <row r="208" ht="20" customHeight="1">
      <c r="A208" s="6" t="n"/>
      <c r="B208" s="6" t="n"/>
      <c r="C208" s="6" t="n"/>
      <c r="D208" s="18">
        <f>IF($C208="","",IFERROR(VLOOKUP($C208,'設備台帳'!$A$5:$T$204,7,FALSE),""))</f>
        <v/>
      </c>
      <c r="E208" s="25" t="n"/>
      <c r="F208" s="6" t="n"/>
      <c r="G208" s="6" t="n"/>
      <c r="H208" s="6" t="n"/>
      <c r="I208" s="6" t="n"/>
      <c r="J208" s="20" t="n"/>
      <c r="K208" s="6" t="n"/>
      <c r="L208" s="21">
        <f>IF($A208="","",IFERROR($I208*$J208,0))</f>
        <v/>
      </c>
      <c r="M208" s="6" t="n"/>
      <c r="N208" s="6" t="n"/>
      <c r="O208" s="25" t="n"/>
      <c r="P208" s="6" t="n"/>
    </row>
    <row r="209" ht="20" customHeight="1">
      <c r="A209" s="6" t="n"/>
      <c r="B209" s="6" t="n"/>
      <c r="C209" s="6" t="n"/>
      <c r="D209" s="18">
        <f>IF($C209="","",IFERROR(VLOOKUP($C209,'設備台帳'!$A$5:$T$204,7,FALSE),""))</f>
        <v/>
      </c>
      <c r="E209" s="25" t="n"/>
      <c r="F209" s="6" t="n"/>
      <c r="G209" s="6" t="n"/>
      <c r="H209" s="6" t="n"/>
      <c r="I209" s="6" t="n"/>
      <c r="J209" s="20" t="n"/>
      <c r="K209" s="6" t="n"/>
      <c r="L209" s="21">
        <f>IF($A209="","",IFERROR($I209*$J209,0))</f>
        <v/>
      </c>
      <c r="M209" s="6" t="n"/>
      <c r="N209" s="6" t="n"/>
      <c r="O209" s="25" t="n"/>
      <c r="P209" s="6" t="n"/>
    </row>
    <row r="210" ht="20" customHeight="1">
      <c r="A210" s="6" t="n"/>
      <c r="B210" s="6" t="n"/>
      <c r="C210" s="6" t="n"/>
      <c r="D210" s="18">
        <f>IF($C210="","",IFERROR(VLOOKUP($C210,'設備台帳'!$A$5:$T$204,7,FALSE),""))</f>
        <v/>
      </c>
      <c r="E210" s="25" t="n"/>
      <c r="F210" s="6" t="n"/>
      <c r="G210" s="6" t="n"/>
      <c r="H210" s="6" t="n"/>
      <c r="I210" s="6" t="n"/>
      <c r="J210" s="20" t="n"/>
      <c r="K210" s="6" t="n"/>
      <c r="L210" s="21">
        <f>IF($A210="","",IFERROR($I210*$J210,0))</f>
        <v/>
      </c>
      <c r="M210" s="6" t="n"/>
      <c r="N210" s="6" t="n"/>
      <c r="O210" s="25" t="n"/>
      <c r="P210" s="6" t="n"/>
    </row>
    <row r="211" ht="20" customHeight="1">
      <c r="A211" s="6" t="n"/>
      <c r="B211" s="6" t="n"/>
      <c r="C211" s="6" t="n"/>
      <c r="D211" s="18">
        <f>IF($C211="","",IFERROR(VLOOKUP($C211,'設備台帳'!$A$5:$T$204,7,FALSE),""))</f>
        <v/>
      </c>
      <c r="E211" s="25" t="n"/>
      <c r="F211" s="6" t="n"/>
      <c r="G211" s="6" t="n"/>
      <c r="H211" s="6" t="n"/>
      <c r="I211" s="6" t="n"/>
      <c r="J211" s="20" t="n"/>
      <c r="K211" s="6" t="n"/>
      <c r="L211" s="21">
        <f>IF($A211="","",IFERROR($I211*$J211,0))</f>
        <v/>
      </c>
      <c r="M211" s="6" t="n"/>
      <c r="N211" s="6" t="n"/>
      <c r="O211" s="25" t="n"/>
      <c r="P211" s="6" t="n"/>
    </row>
    <row r="212" ht="20" customHeight="1">
      <c r="A212" s="6" t="n"/>
      <c r="B212" s="6" t="n"/>
      <c r="C212" s="6" t="n"/>
      <c r="D212" s="18">
        <f>IF($C212="","",IFERROR(VLOOKUP($C212,'設備台帳'!$A$5:$T$204,7,FALSE),""))</f>
        <v/>
      </c>
      <c r="E212" s="25" t="n"/>
      <c r="F212" s="6" t="n"/>
      <c r="G212" s="6" t="n"/>
      <c r="H212" s="6" t="n"/>
      <c r="I212" s="6" t="n"/>
      <c r="J212" s="20" t="n"/>
      <c r="K212" s="6" t="n"/>
      <c r="L212" s="21">
        <f>IF($A212="","",IFERROR($I212*$J212,0))</f>
        <v/>
      </c>
      <c r="M212" s="6" t="n"/>
      <c r="N212" s="6" t="n"/>
      <c r="O212" s="25" t="n"/>
      <c r="P212" s="6" t="n"/>
    </row>
    <row r="213" ht="20" customHeight="1">
      <c r="A213" s="6" t="n"/>
      <c r="B213" s="6" t="n"/>
      <c r="C213" s="6" t="n"/>
      <c r="D213" s="18">
        <f>IF($C213="","",IFERROR(VLOOKUP($C213,'設備台帳'!$A$5:$T$204,7,FALSE),""))</f>
        <v/>
      </c>
      <c r="E213" s="25" t="n"/>
      <c r="F213" s="6" t="n"/>
      <c r="G213" s="6" t="n"/>
      <c r="H213" s="6" t="n"/>
      <c r="I213" s="6" t="n"/>
      <c r="J213" s="20" t="n"/>
      <c r="K213" s="6" t="n"/>
      <c r="L213" s="21">
        <f>IF($A213="","",IFERROR($I213*$J213,0))</f>
        <v/>
      </c>
      <c r="M213" s="6" t="n"/>
      <c r="N213" s="6" t="n"/>
      <c r="O213" s="25" t="n"/>
      <c r="P213" s="6" t="n"/>
    </row>
    <row r="214" ht="20" customHeight="1">
      <c r="A214" s="6" t="n"/>
      <c r="B214" s="6" t="n"/>
      <c r="C214" s="6" t="n"/>
      <c r="D214" s="18">
        <f>IF($C214="","",IFERROR(VLOOKUP($C214,'設備台帳'!$A$5:$T$204,7,FALSE),""))</f>
        <v/>
      </c>
      <c r="E214" s="25" t="n"/>
      <c r="F214" s="6" t="n"/>
      <c r="G214" s="6" t="n"/>
      <c r="H214" s="6" t="n"/>
      <c r="I214" s="6" t="n"/>
      <c r="J214" s="20" t="n"/>
      <c r="K214" s="6" t="n"/>
      <c r="L214" s="21">
        <f>IF($A214="","",IFERROR($I214*$J214,0))</f>
        <v/>
      </c>
      <c r="M214" s="6" t="n"/>
      <c r="N214" s="6" t="n"/>
      <c r="O214" s="25" t="n"/>
      <c r="P214" s="6" t="n"/>
    </row>
    <row r="215" ht="20" customHeight="1">
      <c r="A215" s="6" t="n"/>
      <c r="B215" s="6" t="n"/>
      <c r="C215" s="6" t="n"/>
      <c r="D215" s="18">
        <f>IF($C215="","",IFERROR(VLOOKUP($C215,'設備台帳'!$A$5:$T$204,7,FALSE),""))</f>
        <v/>
      </c>
      <c r="E215" s="25" t="n"/>
      <c r="F215" s="6" t="n"/>
      <c r="G215" s="6" t="n"/>
      <c r="H215" s="6" t="n"/>
      <c r="I215" s="6" t="n"/>
      <c r="J215" s="20" t="n"/>
      <c r="K215" s="6" t="n"/>
      <c r="L215" s="21">
        <f>IF($A215="","",IFERROR($I215*$J215,0))</f>
        <v/>
      </c>
      <c r="M215" s="6" t="n"/>
      <c r="N215" s="6" t="n"/>
      <c r="O215" s="25" t="n"/>
      <c r="P215" s="6" t="n"/>
    </row>
    <row r="216" ht="20" customHeight="1">
      <c r="A216" s="6" t="n"/>
      <c r="B216" s="6" t="n"/>
      <c r="C216" s="6" t="n"/>
      <c r="D216" s="18">
        <f>IF($C216="","",IFERROR(VLOOKUP($C216,'設備台帳'!$A$5:$T$204,7,FALSE),""))</f>
        <v/>
      </c>
      <c r="E216" s="25" t="n"/>
      <c r="F216" s="6" t="n"/>
      <c r="G216" s="6" t="n"/>
      <c r="H216" s="6" t="n"/>
      <c r="I216" s="6" t="n"/>
      <c r="J216" s="20" t="n"/>
      <c r="K216" s="6" t="n"/>
      <c r="L216" s="21">
        <f>IF($A216="","",IFERROR($I216*$J216,0))</f>
        <v/>
      </c>
      <c r="M216" s="6" t="n"/>
      <c r="N216" s="6" t="n"/>
      <c r="O216" s="25" t="n"/>
      <c r="P216" s="6" t="n"/>
    </row>
    <row r="217" ht="20" customHeight="1">
      <c r="A217" s="6" t="n"/>
      <c r="B217" s="6" t="n"/>
      <c r="C217" s="6" t="n"/>
      <c r="D217" s="18">
        <f>IF($C217="","",IFERROR(VLOOKUP($C217,'設備台帳'!$A$5:$T$204,7,FALSE),""))</f>
        <v/>
      </c>
      <c r="E217" s="25" t="n"/>
      <c r="F217" s="6" t="n"/>
      <c r="G217" s="6" t="n"/>
      <c r="H217" s="6" t="n"/>
      <c r="I217" s="6" t="n"/>
      <c r="J217" s="20" t="n"/>
      <c r="K217" s="6" t="n"/>
      <c r="L217" s="21">
        <f>IF($A217="","",IFERROR($I217*$J217,0))</f>
        <v/>
      </c>
      <c r="M217" s="6" t="n"/>
      <c r="N217" s="6" t="n"/>
      <c r="O217" s="25" t="n"/>
      <c r="P217" s="6" t="n"/>
    </row>
    <row r="218" ht="20" customHeight="1">
      <c r="A218" s="6" t="n"/>
      <c r="B218" s="6" t="n"/>
      <c r="C218" s="6" t="n"/>
      <c r="D218" s="18">
        <f>IF($C218="","",IFERROR(VLOOKUP($C218,'設備台帳'!$A$5:$T$204,7,FALSE),""))</f>
        <v/>
      </c>
      <c r="E218" s="25" t="n"/>
      <c r="F218" s="6" t="n"/>
      <c r="G218" s="6" t="n"/>
      <c r="H218" s="6" t="n"/>
      <c r="I218" s="6" t="n"/>
      <c r="J218" s="20" t="n"/>
      <c r="K218" s="6" t="n"/>
      <c r="L218" s="21">
        <f>IF($A218="","",IFERROR($I218*$J218,0))</f>
        <v/>
      </c>
      <c r="M218" s="6" t="n"/>
      <c r="N218" s="6" t="n"/>
      <c r="O218" s="25" t="n"/>
      <c r="P218" s="6" t="n"/>
    </row>
    <row r="219" ht="20" customHeight="1">
      <c r="A219" s="6" t="n"/>
      <c r="B219" s="6" t="n"/>
      <c r="C219" s="6" t="n"/>
      <c r="D219" s="18">
        <f>IF($C219="","",IFERROR(VLOOKUP($C219,'設備台帳'!$A$5:$T$204,7,FALSE),""))</f>
        <v/>
      </c>
      <c r="E219" s="25" t="n"/>
      <c r="F219" s="6" t="n"/>
      <c r="G219" s="6" t="n"/>
      <c r="H219" s="6" t="n"/>
      <c r="I219" s="6" t="n"/>
      <c r="J219" s="20" t="n"/>
      <c r="K219" s="6" t="n"/>
      <c r="L219" s="21">
        <f>IF($A219="","",IFERROR($I219*$J219,0))</f>
        <v/>
      </c>
      <c r="M219" s="6" t="n"/>
      <c r="N219" s="6" t="n"/>
      <c r="O219" s="25" t="n"/>
      <c r="P219" s="6" t="n"/>
    </row>
    <row r="220" ht="20" customHeight="1">
      <c r="A220" s="6" t="n"/>
      <c r="B220" s="6" t="n"/>
      <c r="C220" s="6" t="n"/>
      <c r="D220" s="18">
        <f>IF($C220="","",IFERROR(VLOOKUP($C220,'設備台帳'!$A$5:$T$204,7,FALSE),""))</f>
        <v/>
      </c>
      <c r="E220" s="25" t="n"/>
      <c r="F220" s="6" t="n"/>
      <c r="G220" s="6" t="n"/>
      <c r="H220" s="6" t="n"/>
      <c r="I220" s="6" t="n"/>
      <c r="J220" s="20" t="n"/>
      <c r="K220" s="6" t="n"/>
      <c r="L220" s="21">
        <f>IF($A220="","",IFERROR($I220*$J220,0))</f>
        <v/>
      </c>
      <c r="M220" s="6" t="n"/>
      <c r="N220" s="6" t="n"/>
      <c r="O220" s="25" t="n"/>
      <c r="P220" s="6" t="n"/>
    </row>
    <row r="221" ht="20" customHeight="1">
      <c r="A221" s="6" t="n"/>
      <c r="B221" s="6" t="n"/>
      <c r="C221" s="6" t="n"/>
      <c r="D221" s="18">
        <f>IF($C221="","",IFERROR(VLOOKUP($C221,'設備台帳'!$A$5:$T$204,7,FALSE),""))</f>
        <v/>
      </c>
      <c r="E221" s="25" t="n"/>
      <c r="F221" s="6" t="n"/>
      <c r="G221" s="6" t="n"/>
      <c r="H221" s="6" t="n"/>
      <c r="I221" s="6" t="n"/>
      <c r="J221" s="20" t="n"/>
      <c r="K221" s="6" t="n"/>
      <c r="L221" s="21">
        <f>IF($A221="","",IFERROR($I221*$J221,0))</f>
        <v/>
      </c>
      <c r="M221" s="6" t="n"/>
      <c r="N221" s="6" t="n"/>
      <c r="O221" s="25" t="n"/>
      <c r="P221" s="6" t="n"/>
    </row>
    <row r="222" ht="20" customHeight="1">
      <c r="A222" s="6" t="n"/>
      <c r="B222" s="6" t="n"/>
      <c r="C222" s="6" t="n"/>
      <c r="D222" s="18">
        <f>IF($C222="","",IFERROR(VLOOKUP($C222,'設備台帳'!$A$5:$T$204,7,FALSE),""))</f>
        <v/>
      </c>
      <c r="E222" s="25" t="n"/>
      <c r="F222" s="6" t="n"/>
      <c r="G222" s="6" t="n"/>
      <c r="H222" s="6" t="n"/>
      <c r="I222" s="6" t="n"/>
      <c r="J222" s="20" t="n"/>
      <c r="K222" s="6" t="n"/>
      <c r="L222" s="21">
        <f>IF($A222="","",IFERROR($I222*$J222,0))</f>
        <v/>
      </c>
      <c r="M222" s="6" t="n"/>
      <c r="N222" s="6" t="n"/>
      <c r="O222" s="25" t="n"/>
      <c r="P222" s="6" t="n"/>
    </row>
    <row r="223" ht="20" customHeight="1">
      <c r="A223" s="6" t="n"/>
      <c r="B223" s="6" t="n"/>
      <c r="C223" s="6" t="n"/>
      <c r="D223" s="18">
        <f>IF($C223="","",IFERROR(VLOOKUP($C223,'設備台帳'!$A$5:$T$204,7,FALSE),""))</f>
        <v/>
      </c>
      <c r="E223" s="25" t="n"/>
      <c r="F223" s="6" t="n"/>
      <c r="G223" s="6" t="n"/>
      <c r="H223" s="6" t="n"/>
      <c r="I223" s="6" t="n"/>
      <c r="J223" s="20" t="n"/>
      <c r="K223" s="6" t="n"/>
      <c r="L223" s="21">
        <f>IF($A223="","",IFERROR($I223*$J223,0))</f>
        <v/>
      </c>
      <c r="M223" s="6" t="n"/>
      <c r="N223" s="6" t="n"/>
      <c r="O223" s="25" t="n"/>
      <c r="P223" s="6" t="n"/>
    </row>
    <row r="224" ht="20" customHeight="1">
      <c r="A224" s="6" t="n"/>
      <c r="B224" s="6" t="n"/>
      <c r="C224" s="6" t="n"/>
      <c r="D224" s="18">
        <f>IF($C224="","",IFERROR(VLOOKUP($C224,'設備台帳'!$A$5:$T$204,7,FALSE),""))</f>
        <v/>
      </c>
      <c r="E224" s="25" t="n"/>
      <c r="F224" s="6" t="n"/>
      <c r="G224" s="6" t="n"/>
      <c r="H224" s="6" t="n"/>
      <c r="I224" s="6" t="n"/>
      <c r="J224" s="20" t="n"/>
      <c r="K224" s="6" t="n"/>
      <c r="L224" s="21">
        <f>IF($A224="","",IFERROR($I224*$J224,0))</f>
        <v/>
      </c>
      <c r="M224" s="6" t="n"/>
      <c r="N224" s="6" t="n"/>
      <c r="O224" s="25" t="n"/>
      <c r="P224" s="6" t="n"/>
    </row>
    <row r="225" ht="20" customHeight="1">
      <c r="A225" s="6" t="n"/>
      <c r="B225" s="6" t="n"/>
      <c r="C225" s="6" t="n"/>
      <c r="D225" s="18">
        <f>IF($C225="","",IFERROR(VLOOKUP($C225,'設備台帳'!$A$5:$T$204,7,FALSE),""))</f>
        <v/>
      </c>
      <c r="E225" s="25" t="n"/>
      <c r="F225" s="6" t="n"/>
      <c r="G225" s="6" t="n"/>
      <c r="H225" s="6" t="n"/>
      <c r="I225" s="6" t="n"/>
      <c r="J225" s="20" t="n"/>
      <c r="K225" s="6" t="n"/>
      <c r="L225" s="21">
        <f>IF($A225="","",IFERROR($I225*$J225,0))</f>
        <v/>
      </c>
      <c r="M225" s="6" t="n"/>
      <c r="N225" s="6" t="n"/>
      <c r="O225" s="25" t="n"/>
      <c r="P225" s="6" t="n"/>
    </row>
    <row r="226" ht="20" customHeight="1">
      <c r="A226" s="6" t="n"/>
      <c r="B226" s="6" t="n"/>
      <c r="C226" s="6" t="n"/>
      <c r="D226" s="18">
        <f>IF($C226="","",IFERROR(VLOOKUP($C226,'設備台帳'!$A$5:$T$204,7,FALSE),""))</f>
        <v/>
      </c>
      <c r="E226" s="25" t="n"/>
      <c r="F226" s="6" t="n"/>
      <c r="G226" s="6" t="n"/>
      <c r="H226" s="6" t="n"/>
      <c r="I226" s="6" t="n"/>
      <c r="J226" s="20" t="n"/>
      <c r="K226" s="6" t="n"/>
      <c r="L226" s="21">
        <f>IF($A226="","",IFERROR($I226*$J226,0))</f>
        <v/>
      </c>
      <c r="M226" s="6" t="n"/>
      <c r="N226" s="6" t="n"/>
      <c r="O226" s="25" t="n"/>
      <c r="P226" s="6" t="n"/>
    </row>
    <row r="227" ht="20" customHeight="1">
      <c r="A227" s="6" t="n"/>
      <c r="B227" s="6" t="n"/>
      <c r="C227" s="6" t="n"/>
      <c r="D227" s="18">
        <f>IF($C227="","",IFERROR(VLOOKUP($C227,'設備台帳'!$A$5:$T$204,7,FALSE),""))</f>
        <v/>
      </c>
      <c r="E227" s="25" t="n"/>
      <c r="F227" s="6" t="n"/>
      <c r="G227" s="6" t="n"/>
      <c r="H227" s="6" t="n"/>
      <c r="I227" s="6" t="n"/>
      <c r="J227" s="20" t="n"/>
      <c r="K227" s="6" t="n"/>
      <c r="L227" s="21">
        <f>IF($A227="","",IFERROR($I227*$J227,0))</f>
        <v/>
      </c>
      <c r="M227" s="6" t="n"/>
      <c r="N227" s="6" t="n"/>
      <c r="O227" s="25" t="n"/>
      <c r="P227" s="6" t="n"/>
    </row>
    <row r="228" ht="20" customHeight="1">
      <c r="A228" s="6" t="n"/>
      <c r="B228" s="6" t="n"/>
      <c r="C228" s="6" t="n"/>
      <c r="D228" s="18">
        <f>IF($C228="","",IFERROR(VLOOKUP($C228,'設備台帳'!$A$5:$T$204,7,FALSE),""))</f>
        <v/>
      </c>
      <c r="E228" s="25" t="n"/>
      <c r="F228" s="6" t="n"/>
      <c r="G228" s="6" t="n"/>
      <c r="H228" s="6" t="n"/>
      <c r="I228" s="6" t="n"/>
      <c r="J228" s="20" t="n"/>
      <c r="K228" s="6" t="n"/>
      <c r="L228" s="21">
        <f>IF($A228="","",IFERROR($I228*$J228,0))</f>
        <v/>
      </c>
      <c r="M228" s="6" t="n"/>
      <c r="N228" s="6" t="n"/>
      <c r="O228" s="25" t="n"/>
      <c r="P228" s="6" t="n"/>
    </row>
    <row r="229" ht="20" customHeight="1">
      <c r="A229" s="6" t="n"/>
      <c r="B229" s="6" t="n"/>
      <c r="C229" s="6" t="n"/>
      <c r="D229" s="18">
        <f>IF($C229="","",IFERROR(VLOOKUP($C229,'設備台帳'!$A$5:$T$204,7,FALSE),""))</f>
        <v/>
      </c>
      <c r="E229" s="25" t="n"/>
      <c r="F229" s="6" t="n"/>
      <c r="G229" s="6" t="n"/>
      <c r="H229" s="6" t="n"/>
      <c r="I229" s="6" t="n"/>
      <c r="J229" s="20" t="n"/>
      <c r="K229" s="6" t="n"/>
      <c r="L229" s="21">
        <f>IF($A229="","",IFERROR($I229*$J229,0))</f>
        <v/>
      </c>
      <c r="M229" s="6" t="n"/>
      <c r="N229" s="6" t="n"/>
      <c r="O229" s="25" t="n"/>
      <c r="P229" s="6" t="n"/>
    </row>
    <row r="230" ht="20" customHeight="1">
      <c r="A230" s="6" t="n"/>
      <c r="B230" s="6" t="n"/>
      <c r="C230" s="6" t="n"/>
      <c r="D230" s="18">
        <f>IF($C230="","",IFERROR(VLOOKUP($C230,'設備台帳'!$A$5:$T$204,7,FALSE),""))</f>
        <v/>
      </c>
      <c r="E230" s="25" t="n"/>
      <c r="F230" s="6" t="n"/>
      <c r="G230" s="6" t="n"/>
      <c r="H230" s="6" t="n"/>
      <c r="I230" s="6" t="n"/>
      <c r="J230" s="20" t="n"/>
      <c r="K230" s="6" t="n"/>
      <c r="L230" s="21">
        <f>IF($A230="","",IFERROR($I230*$J230,0))</f>
        <v/>
      </c>
      <c r="M230" s="6" t="n"/>
      <c r="N230" s="6" t="n"/>
      <c r="O230" s="25" t="n"/>
      <c r="P230" s="6" t="n"/>
    </row>
    <row r="231" ht="20" customHeight="1">
      <c r="A231" s="6" t="n"/>
      <c r="B231" s="6" t="n"/>
      <c r="C231" s="6" t="n"/>
      <c r="D231" s="18">
        <f>IF($C231="","",IFERROR(VLOOKUP($C231,'設備台帳'!$A$5:$T$204,7,FALSE),""))</f>
        <v/>
      </c>
      <c r="E231" s="25" t="n"/>
      <c r="F231" s="6" t="n"/>
      <c r="G231" s="6" t="n"/>
      <c r="H231" s="6" t="n"/>
      <c r="I231" s="6" t="n"/>
      <c r="J231" s="20" t="n"/>
      <c r="K231" s="6" t="n"/>
      <c r="L231" s="21">
        <f>IF($A231="","",IFERROR($I231*$J231,0))</f>
        <v/>
      </c>
      <c r="M231" s="6" t="n"/>
      <c r="N231" s="6" t="n"/>
      <c r="O231" s="25" t="n"/>
      <c r="P231" s="6" t="n"/>
    </row>
    <row r="232" ht="20" customHeight="1">
      <c r="A232" s="6" t="n"/>
      <c r="B232" s="6" t="n"/>
      <c r="C232" s="6" t="n"/>
      <c r="D232" s="18">
        <f>IF($C232="","",IFERROR(VLOOKUP($C232,'設備台帳'!$A$5:$T$204,7,FALSE),""))</f>
        <v/>
      </c>
      <c r="E232" s="25" t="n"/>
      <c r="F232" s="6" t="n"/>
      <c r="G232" s="6" t="n"/>
      <c r="H232" s="6" t="n"/>
      <c r="I232" s="6" t="n"/>
      <c r="J232" s="20" t="n"/>
      <c r="K232" s="6" t="n"/>
      <c r="L232" s="21">
        <f>IF($A232="","",IFERROR($I232*$J232,0))</f>
        <v/>
      </c>
      <c r="M232" s="6" t="n"/>
      <c r="N232" s="6" t="n"/>
      <c r="O232" s="25" t="n"/>
      <c r="P232" s="6" t="n"/>
    </row>
    <row r="233" ht="20" customHeight="1">
      <c r="A233" s="6" t="n"/>
      <c r="B233" s="6" t="n"/>
      <c r="C233" s="6" t="n"/>
      <c r="D233" s="18">
        <f>IF($C233="","",IFERROR(VLOOKUP($C233,'設備台帳'!$A$5:$T$204,7,FALSE),""))</f>
        <v/>
      </c>
      <c r="E233" s="25" t="n"/>
      <c r="F233" s="6" t="n"/>
      <c r="G233" s="6" t="n"/>
      <c r="H233" s="6" t="n"/>
      <c r="I233" s="6" t="n"/>
      <c r="J233" s="20" t="n"/>
      <c r="K233" s="6" t="n"/>
      <c r="L233" s="21">
        <f>IF($A233="","",IFERROR($I233*$J233,0))</f>
        <v/>
      </c>
      <c r="M233" s="6" t="n"/>
      <c r="N233" s="6" t="n"/>
      <c r="O233" s="25" t="n"/>
      <c r="P233" s="6" t="n"/>
    </row>
    <row r="234" ht="20" customHeight="1">
      <c r="A234" s="6" t="n"/>
      <c r="B234" s="6" t="n"/>
      <c r="C234" s="6" t="n"/>
      <c r="D234" s="18">
        <f>IF($C234="","",IFERROR(VLOOKUP($C234,'設備台帳'!$A$5:$T$204,7,FALSE),""))</f>
        <v/>
      </c>
      <c r="E234" s="25" t="n"/>
      <c r="F234" s="6" t="n"/>
      <c r="G234" s="6" t="n"/>
      <c r="H234" s="6" t="n"/>
      <c r="I234" s="6" t="n"/>
      <c r="J234" s="20" t="n"/>
      <c r="K234" s="6" t="n"/>
      <c r="L234" s="21">
        <f>IF($A234="","",IFERROR($I234*$J234,0))</f>
        <v/>
      </c>
      <c r="M234" s="6" t="n"/>
      <c r="N234" s="6" t="n"/>
      <c r="O234" s="25" t="n"/>
      <c r="P234" s="6" t="n"/>
    </row>
    <row r="235" ht="20" customHeight="1">
      <c r="A235" s="6" t="n"/>
      <c r="B235" s="6" t="n"/>
      <c r="C235" s="6" t="n"/>
      <c r="D235" s="18">
        <f>IF($C235="","",IFERROR(VLOOKUP($C235,'設備台帳'!$A$5:$T$204,7,FALSE),""))</f>
        <v/>
      </c>
      <c r="E235" s="25" t="n"/>
      <c r="F235" s="6" t="n"/>
      <c r="G235" s="6" t="n"/>
      <c r="H235" s="6" t="n"/>
      <c r="I235" s="6" t="n"/>
      <c r="J235" s="20" t="n"/>
      <c r="K235" s="6" t="n"/>
      <c r="L235" s="21">
        <f>IF($A235="","",IFERROR($I235*$J235,0))</f>
        <v/>
      </c>
      <c r="M235" s="6" t="n"/>
      <c r="N235" s="6" t="n"/>
      <c r="O235" s="25" t="n"/>
      <c r="P235" s="6" t="n"/>
    </row>
    <row r="236" ht="20" customHeight="1">
      <c r="A236" s="6" t="n"/>
      <c r="B236" s="6" t="n"/>
      <c r="C236" s="6" t="n"/>
      <c r="D236" s="18">
        <f>IF($C236="","",IFERROR(VLOOKUP($C236,'設備台帳'!$A$5:$T$204,7,FALSE),""))</f>
        <v/>
      </c>
      <c r="E236" s="25" t="n"/>
      <c r="F236" s="6" t="n"/>
      <c r="G236" s="6" t="n"/>
      <c r="H236" s="6" t="n"/>
      <c r="I236" s="6" t="n"/>
      <c r="J236" s="20" t="n"/>
      <c r="K236" s="6" t="n"/>
      <c r="L236" s="21">
        <f>IF($A236="","",IFERROR($I236*$J236,0))</f>
        <v/>
      </c>
      <c r="M236" s="6" t="n"/>
      <c r="N236" s="6" t="n"/>
      <c r="O236" s="25" t="n"/>
      <c r="P236" s="6" t="n"/>
    </row>
    <row r="237" ht="20" customHeight="1">
      <c r="A237" s="6" t="n"/>
      <c r="B237" s="6" t="n"/>
      <c r="C237" s="6" t="n"/>
      <c r="D237" s="18">
        <f>IF($C237="","",IFERROR(VLOOKUP($C237,'設備台帳'!$A$5:$T$204,7,FALSE),""))</f>
        <v/>
      </c>
      <c r="E237" s="25" t="n"/>
      <c r="F237" s="6" t="n"/>
      <c r="G237" s="6" t="n"/>
      <c r="H237" s="6" t="n"/>
      <c r="I237" s="6" t="n"/>
      <c r="J237" s="20" t="n"/>
      <c r="K237" s="6" t="n"/>
      <c r="L237" s="21">
        <f>IF($A237="","",IFERROR($I237*$J237,0))</f>
        <v/>
      </c>
      <c r="M237" s="6" t="n"/>
      <c r="N237" s="6" t="n"/>
      <c r="O237" s="25" t="n"/>
      <c r="P237" s="6" t="n"/>
    </row>
    <row r="238" ht="20" customHeight="1">
      <c r="A238" s="6" t="n"/>
      <c r="B238" s="6" t="n"/>
      <c r="C238" s="6" t="n"/>
      <c r="D238" s="18">
        <f>IF($C238="","",IFERROR(VLOOKUP($C238,'設備台帳'!$A$5:$T$204,7,FALSE),""))</f>
        <v/>
      </c>
      <c r="E238" s="25" t="n"/>
      <c r="F238" s="6" t="n"/>
      <c r="G238" s="6" t="n"/>
      <c r="H238" s="6" t="n"/>
      <c r="I238" s="6" t="n"/>
      <c r="J238" s="20" t="n"/>
      <c r="K238" s="6" t="n"/>
      <c r="L238" s="21">
        <f>IF($A238="","",IFERROR($I238*$J238,0))</f>
        <v/>
      </c>
      <c r="M238" s="6" t="n"/>
      <c r="N238" s="6" t="n"/>
      <c r="O238" s="25" t="n"/>
      <c r="P238" s="6" t="n"/>
    </row>
    <row r="239" ht="20" customHeight="1">
      <c r="A239" s="6" t="n"/>
      <c r="B239" s="6" t="n"/>
      <c r="C239" s="6" t="n"/>
      <c r="D239" s="18">
        <f>IF($C239="","",IFERROR(VLOOKUP($C239,'設備台帳'!$A$5:$T$204,7,FALSE),""))</f>
        <v/>
      </c>
      <c r="E239" s="25" t="n"/>
      <c r="F239" s="6" t="n"/>
      <c r="G239" s="6" t="n"/>
      <c r="H239" s="6" t="n"/>
      <c r="I239" s="6" t="n"/>
      <c r="J239" s="20" t="n"/>
      <c r="K239" s="6" t="n"/>
      <c r="L239" s="21">
        <f>IF($A239="","",IFERROR($I239*$J239,0))</f>
        <v/>
      </c>
      <c r="M239" s="6" t="n"/>
      <c r="N239" s="6" t="n"/>
      <c r="O239" s="25" t="n"/>
      <c r="P239" s="6" t="n"/>
    </row>
    <row r="240" ht="20" customHeight="1">
      <c r="A240" s="6" t="n"/>
      <c r="B240" s="6" t="n"/>
      <c r="C240" s="6" t="n"/>
      <c r="D240" s="18">
        <f>IF($C240="","",IFERROR(VLOOKUP($C240,'設備台帳'!$A$5:$T$204,7,FALSE),""))</f>
        <v/>
      </c>
      <c r="E240" s="25" t="n"/>
      <c r="F240" s="6" t="n"/>
      <c r="G240" s="6" t="n"/>
      <c r="H240" s="6" t="n"/>
      <c r="I240" s="6" t="n"/>
      <c r="J240" s="20" t="n"/>
      <c r="K240" s="6" t="n"/>
      <c r="L240" s="21">
        <f>IF($A240="","",IFERROR($I240*$J240,0))</f>
        <v/>
      </c>
      <c r="M240" s="6" t="n"/>
      <c r="N240" s="6" t="n"/>
      <c r="O240" s="25" t="n"/>
      <c r="P240" s="6" t="n"/>
    </row>
    <row r="241" ht="20" customHeight="1">
      <c r="A241" s="6" t="n"/>
      <c r="B241" s="6" t="n"/>
      <c r="C241" s="6" t="n"/>
      <c r="D241" s="18">
        <f>IF($C241="","",IFERROR(VLOOKUP($C241,'設備台帳'!$A$5:$T$204,7,FALSE),""))</f>
        <v/>
      </c>
      <c r="E241" s="25" t="n"/>
      <c r="F241" s="6" t="n"/>
      <c r="G241" s="6" t="n"/>
      <c r="H241" s="6" t="n"/>
      <c r="I241" s="6" t="n"/>
      <c r="J241" s="20" t="n"/>
      <c r="K241" s="6" t="n"/>
      <c r="L241" s="21">
        <f>IF($A241="","",IFERROR($I241*$J241,0))</f>
        <v/>
      </c>
      <c r="M241" s="6" t="n"/>
      <c r="N241" s="6" t="n"/>
      <c r="O241" s="25" t="n"/>
      <c r="P241" s="6" t="n"/>
    </row>
    <row r="242" ht="20" customHeight="1">
      <c r="A242" s="6" t="n"/>
      <c r="B242" s="6" t="n"/>
      <c r="C242" s="6" t="n"/>
      <c r="D242" s="18">
        <f>IF($C242="","",IFERROR(VLOOKUP($C242,'設備台帳'!$A$5:$T$204,7,FALSE),""))</f>
        <v/>
      </c>
      <c r="E242" s="25" t="n"/>
      <c r="F242" s="6" t="n"/>
      <c r="G242" s="6" t="n"/>
      <c r="H242" s="6" t="n"/>
      <c r="I242" s="6" t="n"/>
      <c r="J242" s="20" t="n"/>
      <c r="K242" s="6" t="n"/>
      <c r="L242" s="21">
        <f>IF($A242="","",IFERROR($I242*$J242,0))</f>
        <v/>
      </c>
      <c r="M242" s="6" t="n"/>
      <c r="N242" s="6" t="n"/>
      <c r="O242" s="25" t="n"/>
      <c r="P242" s="6" t="n"/>
    </row>
    <row r="243" ht="20" customHeight="1">
      <c r="A243" s="6" t="n"/>
      <c r="B243" s="6" t="n"/>
      <c r="C243" s="6" t="n"/>
      <c r="D243" s="18">
        <f>IF($C243="","",IFERROR(VLOOKUP($C243,'設備台帳'!$A$5:$T$204,7,FALSE),""))</f>
        <v/>
      </c>
      <c r="E243" s="25" t="n"/>
      <c r="F243" s="6" t="n"/>
      <c r="G243" s="6" t="n"/>
      <c r="H243" s="6" t="n"/>
      <c r="I243" s="6" t="n"/>
      <c r="J243" s="20" t="n"/>
      <c r="K243" s="6" t="n"/>
      <c r="L243" s="21">
        <f>IF($A243="","",IFERROR($I243*$J243,0))</f>
        <v/>
      </c>
      <c r="M243" s="6" t="n"/>
      <c r="N243" s="6" t="n"/>
      <c r="O243" s="25" t="n"/>
      <c r="P243" s="6" t="n"/>
    </row>
    <row r="244" ht="20" customHeight="1">
      <c r="A244" s="6" t="n"/>
      <c r="B244" s="6" t="n"/>
      <c r="C244" s="6" t="n"/>
      <c r="D244" s="18">
        <f>IF($C244="","",IFERROR(VLOOKUP($C244,'設備台帳'!$A$5:$T$204,7,FALSE),""))</f>
        <v/>
      </c>
      <c r="E244" s="25" t="n"/>
      <c r="F244" s="6" t="n"/>
      <c r="G244" s="6" t="n"/>
      <c r="H244" s="6" t="n"/>
      <c r="I244" s="6" t="n"/>
      <c r="J244" s="20" t="n"/>
      <c r="K244" s="6" t="n"/>
      <c r="L244" s="21">
        <f>IF($A244="","",IFERROR($I244*$J244,0))</f>
        <v/>
      </c>
      <c r="M244" s="6" t="n"/>
      <c r="N244" s="6" t="n"/>
      <c r="O244" s="25" t="n"/>
      <c r="P244" s="6" t="n"/>
    </row>
    <row r="245" ht="20" customHeight="1">
      <c r="A245" s="6" t="n"/>
      <c r="B245" s="6" t="n"/>
      <c r="C245" s="6" t="n"/>
      <c r="D245" s="18">
        <f>IF($C245="","",IFERROR(VLOOKUP($C245,'設備台帳'!$A$5:$T$204,7,FALSE),""))</f>
        <v/>
      </c>
      <c r="E245" s="25" t="n"/>
      <c r="F245" s="6" t="n"/>
      <c r="G245" s="6" t="n"/>
      <c r="H245" s="6" t="n"/>
      <c r="I245" s="6" t="n"/>
      <c r="J245" s="20" t="n"/>
      <c r="K245" s="6" t="n"/>
      <c r="L245" s="21">
        <f>IF($A245="","",IFERROR($I245*$J245,0))</f>
        <v/>
      </c>
      <c r="M245" s="6" t="n"/>
      <c r="N245" s="6" t="n"/>
      <c r="O245" s="25" t="n"/>
      <c r="P245" s="6" t="n"/>
    </row>
    <row r="246" ht="20" customHeight="1">
      <c r="A246" s="6" t="n"/>
      <c r="B246" s="6" t="n"/>
      <c r="C246" s="6" t="n"/>
      <c r="D246" s="18">
        <f>IF($C246="","",IFERROR(VLOOKUP($C246,'設備台帳'!$A$5:$T$204,7,FALSE),""))</f>
        <v/>
      </c>
      <c r="E246" s="25" t="n"/>
      <c r="F246" s="6" t="n"/>
      <c r="G246" s="6" t="n"/>
      <c r="H246" s="6" t="n"/>
      <c r="I246" s="6" t="n"/>
      <c r="J246" s="20" t="n"/>
      <c r="K246" s="6" t="n"/>
      <c r="L246" s="21">
        <f>IF($A246="","",IFERROR($I246*$J246,0))</f>
        <v/>
      </c>
      <c r="M246" s="6" t="n"/>
      <c r="N246" s="6" t="n"/>
      <c r="O246" s="25" t="n"/>
      <c r="P246" s="6" t="n"/>
    </row>
    <row r="247" ht="20" customHeight="1">
      <c r="A247" s="6" t="n"/>
      <c r="B247" s="6" t="n"/>
      <c r="C247" s="6" t="n"/>
      <c r="D247" s="18">
        <f>IF($C247="","",IFERROR(VLOOKUP($C247,'設備台帳'!$A$5:$T$204,7,FALSE),""))</f>
        <v/>
      </c>
      <c r="E247" s="25" t="n"/>
      <c r="F247" s="6" t="n"/>
      <c r="G247" s="6" t="n"/>
      <c r="H247" s="6" t="n"/>
      <c r="I247" s="6" t="n"/>
      <c r="J247" s="20" t="n"/>
      <c r="K247" s="6" t="n"/>
      <c r="L247" s="21">
        <f>IF($A247="","",IFERROR($I247*$J247,0))</f>
        <v/>
      </c>
      <c r="M247" s="6" t="n"/>
      <c r="N247" s="6" t="n"/>
      <c r="O247" s="25" t="n"/>
      <c r="P247" s="6" t="n"/>
    </row>
    <row r="248" ht="20" customHeight="1">
      <c r="A248" s="6" t="n"/>
      <c r="B248" s="6" t="n"/>
      <c r="C248" s="6" t="n"/>
      <c r="D248" s="18">
        <f>IF($C248="","",IFERROR(VLOOKUP($C248,'設備台帳'!$A$5:$T$204,7,FALSE),""))</f>
        <v/>
      </c>
      <c r="E248" s="25" t="n"/>
      <c r="F248" s="6" t="n"/>
      <c r="G248" s="6" t="n"/>
      <c r="H248" s="6" t="n"/>
      <c r="I248" s="6" t="n"/>
      <c r="J248" s="20" t="n"/>
      <c r="K248" s="6" t="n"/>
      <c r="L248" s="21">
        <f>IF($A248="","",IFERROR($I248*$J248,0))</f>
        <v/>
      </c>
      <c r="M248" s="6" t="n"/>
      <c r="N248" s="6" t="n"/>
      <c r="O248" s="25" t="n"/>
      <c r="P248" s="6" t="n"/>
    </row>
    <row r="249" ht="20" customHeight="1">
      <c r="A249" s="6" t="n"/>
      <c r="B249" s="6" t="n"/>
      <c r="C249" s="6" t="n"/>
      <c r="D249" s="18">
        <f>IF($C249="","",IFERROR(VLOOKUP($C249,'設備台帳'!$A$5:$T$204,7,FALSE),""))</f>
        <v/>
      </c>
      <c r="E249" s="25" t="n"/>
      <c r="F249" s="6" t="n"/>
      <c r="G249" s="6" t="n"/>
      <c r="H249" s="6" t="n"/>
      <c r="I249" s="6" t="n"/>
      <c r="J249" s="20" t="n"/>
      <c r="K249" s="6" t="n"/>
      <c r="L249" s="21">
        <f>IF($A249="","",IFERROR($I249*$J249,0))</f>
        <v/>
      </c>
      <c r="M249" s="6" t="n"/>
      <c r="N249" s="6" t="n"/>
      <c r="O249" s="25" t="n"/>
      <c r="P249" s="6" t="n"/>
    </row>
    <row r="250" ht="20" customHeight="1">
      <c r="A250" s="6" t="n"/>
      <c r="B250" s="6" t="n"/>
      <c r="C250" s="6" t="n"/>
      <c r="D250" s="18">
        <f>IF($C250="","",IFERROR(VLOOKUP($C250,'設備台帳'!$A$5:$T$204,7,FALSE),""))</f>
        <v/>
      </c>
      <c r="E250" s="25" t="n"/>
      <c r="F250" s="6" t="n"/>
      <c r="G250" s="6" t="n"/>
      <c r="H250" s="6" t="n"/>
      <c r="I250" s="6" t="n"/>
      <c r="J250" s="20" t="n"/>
      <c r="K250" s="6" t="n"/>
      <c r="L250" s="21">
        <f>IF($A250="","",IFERROR($I250*$J250,0))</f>
        <v/>
      </c>
      <c r="M250" s="6" t="n"/>
      <c r="N250" s="6" t="n"/>
      <c r="O250" s="25" t="n"/>
      <c r="P250" s="6" t="n"/>
    </row>
    <row r="251" ht="20" customHeight="1">
      <c r="A251" s="6" t="n"/>
      <c r="B251" s="6" t="n"/>
      <c r="C251" s="6" t="n"/>
      <c r="D251" s="18">
        <f>IF($C251="","",IFERROR(VLOOKUP($C251,'設備台帳'!$A$5:$T$204,7,FALSE),""))</f>
        <v/>
      </c>
      <c r="E251" s="25" t="n"/>
      <c r="F251" s="6" t="n"/>
      <c r="G251" s="6" t="n"/>
      <c r="H251" s="6" t="n"/>
      <c r="I251" s="6" t="n"/>
      <c r="J251" s="20" t="n"/>
      <c r="K251" s="6" t="n"/>
      <c r="L251" s="21">
        <f>IF($A251="","",IFERROR($I251*$J251,0))</f>
        <v/>
      </c>
      <c r="M251" s="6" t="n"/>
      <c r="N251" s="6" t="n"/>
      <c r="O251" s="25" t="n"/>
      <c r="P251" s="6" t="n"/>
    </row>
    <row r="252" ht="20" customHeight="1">
      <c r="A252" s="6" t="n"/>
      <c r="B252" s="6" t="n"/>
      <c r="C252" s="6" t="n"/>
      <c r="D252" s="18">
        <f>IF($C252="","",IFERROR(VLOOKUP($C252,'設備台帳'!$A$5:$T$204,7,FALSE),""))</f>
        <v/>
      </c>
      <c r="E252" s="25" t="n"/>
      <c r="F252" s="6" t="n"/>
      <c r="G252" s="6" t="n"/>
      <c r="H252" s="6" t="n"/>
      <c r="I252" s="6" t="n"/>
      <c r="J252" s="20" t="n"/>
      <c r="K252" s="6" t="n"/>
      <c r="L252" s="21">
        <f>IF($A252="","",IFERROR($I252*$J252,0))</f>
        <v/>
      </c>
      <c r="M252" s="6" t="n"/>
      <c r="N252" s="6" t="n"/>
      <c r="O252" s="25" t="n"/>
      <c r="P252" s="6" t="n"/>
    </row>
    <row r="253" ht="20" customHeight="1">
      <c r="A253" s="6" t="n"/>
      <c r="B253" s="6" t="n"/>
      <c r="C253" s="6" t="n"/>
      <c r="D253" s="18">
        <f>IF($C253="","",IFERROR(VLOOKUP($C253,'設備台帳'!$A$5:$T$204,7,FALSE),""))</f>
        <v/>
      </c>
      <c r="E253" s="25" t="n"/>
      <c r="F253" s="6" t="n"/>
      <c r="G253" s="6" t="n"/>
      <c r="H253" s="6" t="n"/>
      <c r="I253" s="6" t="n"/>
      <c r="J253" s="20" t="n"/>
      <c r="K253" s="6" t="n"/>
      <c r="L253" s="21">
        <f>IF($A253="","",IFERROR($I253*$J253,0))</f>
        <v/>
      </c>
      <c r="M253" s="6" t="n"/>
      <c r="N253" s="6" t="n"/>
      <c r="O253" s="25" t="n"/>
      <c r="P253" s="6" t="n"/>
    </row>
    <row r="254" ht="20" customHeight="1">
      <c r="A254" s="6" t="n"/>
      <c r="B254" s="6" t="n"/>
      <c r="C254" s="6" t="n"/>
      <c r="D254" s="18">
        <f>IF($C254="","",IFERROR(VLOOKUP($C254,'設備台帳'!$A$5:$T$204,7,FALSE),""))</f>
        <v/>
      </c>
      <c r="E254" s="25" t="n"/>
      <c r="F254" s="6" t="n"/>
      <c r="G254" s="6" t="n"/>
      <c r="H254" s="6" t="n"/>
      <c r="I254" s="6" t="n"/>
      <c r="J254" s="20" t="n"/>
      <c r="K254" s="6" t="n"/>
      <c r="L254" s="21">
        <f>IF($A254="","",IFERROR($I254*$J254,0))</f>
        <v/>
      </c>
      <c r="M254" s="6" t="n"/>
      <c r="N254" s="6" t="n"/>
      <c r="O254" s="25" t="n"/>
      <c r="P254" s="6" t="n"/>
    </row>
    <row r="255" ht="20" customHeight="1">
      <c r="A255" s="6" t="n"/>
      <c r="B255" s="6" t="n"/>
      <c r="C255" s="6" t="n"/>
      <c r="D255" s="18">
        <f>IF($C255="","",IFERROR(VLOOKUP($C255,'設備台帳'!$A$5:$T$204,7,FALSE),""))</f>
        <v/>
      </c>
      <c r="E255" s="25" t="n"/>
      <c r="F255" s="6" t="n"/>
      <c r="G255" s="6" t="n"/>
      <c r="H255" s="6" t="n"/>
      <c r="I255" s="6" t="n"/>
      <c r="J255" s="20" t="n"/>
      <c r="K255" s="6" t="n"/>
      <c r="L255" s="21">
        <f>IF($A255="","",IFERROR($I255*$J255,0))</f>
        <v/>
      </c>
      <c r="M255" s="6" t="n"/>
      <c r="N255" s="6" t="n"/>
      <c r="O255" s="25" t="n"/>
      <c r="P255" s="6" t="n"/>
    </row>
    <row r="256" ht="20" customHeight="1">
      <c r="A256" s="6" t="n"/>
      <c r="B256" s="6" t="n"/>
      <c r="C256" s="6" t="n"/>
      <c r="D256" s="18">
        <f>IF($C256="","",IFERROR(VLOOKUP($C256,'設備台帳'!$A$5:$T$204,7,FALSE),""))</f>
        <v/>
      </c>
      <c r="E256" s="25" t="n"/>
      <c r="F256" s="6" t="n"/>
      <c r="G256" s="6" t="n"/>
      <c r="H256" s="6" t="n"/>
      <c r="I256" s="6" t="n"/>
      <c r="J256" s="20" t="n"/>
      <c r="K256" s="6" t="n"/>
      <c r="L256" s="21">
        <f>IF($A256="","",IFERROR($I256*$J256,0))</f>
        <v/>
      </c>
      <c r="M256" s="6" t="n"/>
      <c r="N256" s="6" t="n"/>
      <c r="O256" s="25" t="n"/>
      <c r="P256" s="6" t="n"/>
    </row>
    <row r="257" ht="20" customHeight="1">
      <c r="A257" s="6" t="n"/>
      <c r="B257" s="6" t="n"/>
      <c r="C257" s="6" t="n"/>
      <c r="D257" s="18">
        <f>IF($C257="","",IFERROR(VLOOKUP($C257,'設備台帳'!$A$5:$T$204,7,FALSE),""))</f>
        <v/>
      </c>
      <c r="E257" s="25" t="n"/>
      <c r="F257" s="6" t="n"/>
      <c r="G257" s="6" t="n"/>
      <c r="H257" s="6" t="n"/>
      <c r="I257" s="6" t="n"/>
      <c r="J257" s="20" t="n"/>
      <c r="K257" s="6" t="n"/>
      <c r="L257" s="21">
        <f>IF($A257="","",IFERROR($I257*$J257,0))</f>
        <v/>
      </c>
      <c r="M257" s="6" t="n"/>
      <c r="N257" s="6" t="n"/>
      <c r="O257" s="25" t="n"/>
      <c r="P257" s="6" t="n"/>
    </row>
    <row r="258" ht="20" customHeight="1">
      <c r="A258" s="6" t="n"/>
      <c r="B258" s="6" t="n"/>
      <c r="C258" s="6" t="n"/>
      <c r="D258" s="18">
        <f>IF($C258="","",IFERROR(VLOOKUP($C258,'設備台帳'!$A$5:$T$204,7,FALSE),""))</f>
        <v/>
      </c>
      <c r="E258" s="25" t="n"/>
      <c r="F258" s="6" t="n"/>
      <c r="G258" s="6" t="n"/>
      <c r="H258" s="6" t="n"/>
      <c r="I258" s="6" t="n"/>
      <c r="J258" s="20" t="n"/>
      <c r="K258" s="6" t="n"/>
      <c r="L258" s="21">
        <f>IF($A258="","",IFERROR($I258*$J258,0))</f>
        <v/>
      </c>
      <c r="M258" s="6" t="n"/>
      <c r="N258" s="6" t="n"/>
      <c r="O258" s="25" t="n"/>
      <c r="P258" s="6" t="n"/>
    </row>
    <row r="259" ht="20" customHeight="1">
      <c r="A259" s="6" t="n"/>
      <c r="B259" s="6" t="n"/>
      <c r="C259" s="6" t="n"/>
      <c r="D259" s="18">
        <f>IF($C259="","",IFERROR(VLOOKUP($C259,'設備台帳'!$A$5:$T$204,7,FALSE),""))</f>
        <v/>
      </c>
      <c r="E259" s="25" t="n"/>
      <c r="F259" s="6" t="n"/>
      <c r="G259" s="6" t="n"/>
      <c r="H259" s="6" t="n"/>
      <c r="I259" s="6" t="n"/>
      <c r="J259" s="20" t="n"/>
      <c r="K259" s="6" t="n"/>
      <c r="L259" s="21">
        <f>IF($A259="","",IFERROR($I259*$J259,0))</f>
        <v/>
      </c>
      <c r="M259" s="6" t="n"/>
      <c r="N259" s="6" t="n"/>
      <c r="O259" s="25" t="n"/>
      <c r="P259" s="6" t="n"/>
    </row>
    <row r="260" ht="20" customHeight="1">
      <c r="A260" s="6" t="n"/>
      <c r="B260" s="6" t="n"/>
      <c r="C260" s="6" t="n"/>
      <c r="D260" s="18">
        <f>IF($C260="","",IFERROR(VLOOKUP($C260,'設備台帳'!$A$5:$T$204,7,FALSE),""))</f>
        <v/>
      </c>
      <c r="E260" s="25" t="n"/>
      <c r="F260" s="6" t="n"/>
      <c r="G260" s="6" t="n"/>
      <c r="H260" s="6" t="n"/>
      <c r="I260" s="6" t="n"/>
      <c r="J260" s="20" t="n"/>
      <c r="K260" s="6" t="n"/>
      <c r="L260" s="21">
        <f>IF($A260="","",IFERROR($I260*$J260,0))</f>
        <v/>
      </c>
      <c r="M260" s="6" t="n"/>
      <c r="N260" s="6" t="n"/>
      <c r="O260" s="25" t="n"/>
      <c r="P260" s="6" t="n"/>
    </row>
    <row r="261" ht="20" customHeight="1">
      <c r="A261" s="6" t="n"/>
      <c r="B261" s="6" t="n"/>
      <c r="C261" s="6" t="n"/>
      <c r="D261" s="18">
        <f>IF($C261="","",IFERROR(VLOOKUP($C261,'設備台帳'!$A$5:$T$204,7,FALSE),""))</f>
        <v/>
      </c>
      <c r="E261" s="25" t="n"/>
      <c r="F261" s="6" t="n"/>
      <c r="G261" s="6" t="n"/>
      <c r="H261" s="6" t="n"/>
      <c r="I261" s="6" t="n"/>
      <c r="J261" s="20" t="n"/>
      <c r="K261" s="6" t="n"/>
      <c r="L261" s="21">
        <f>IF($A261="","",IFERROR($I261*$J261,0))</f>
        <v/>
      </c>
      <c r="M261" s="6" t="n"/>
      <c r="N261" s="6" t="n"/>
      <c r="O261" s="25" t="n"/>
      <c r="P261" s="6" t="n"/>
    </row>
    <row r="262" ht="20" customHeight="1">
      <c r="A262" s="6" t="n"/>
      <c r="B262" s="6" t="n"/>
      <c r="C262" s="6" t="n"/>
      <c r="D262" s="18">
        <f>IF($C262="","",IFERROR(VLOOKUP($C262,'設備台帳'!$A$5:$T$204,7,FALSE),""))</f>
        <v/>
      </c>
      <c r="E262" s="25" t="n"/>
      <c r="F262" s="6" t="n"/>
      <c r="G262" s="6" t="n"/>
      <c r="H262" s="6" t="n"/>
      <c r="I262" s="6" t="n"/>
      <c r="J262" s="20" t="n"/>
      <c r="K262" s="6" t="n"/>
      <c r="L262" s="21">
        <f>IF($A262="","",IFERROR($I262*$J262,0))</f>
        <v/>
      </c>
      <c r="M262" s="6" t="n"/>
      <c r="N262" s="6" t="n"/>
      <c r="O262" s="25" t="n"/>
      <c r="P262" s="6" t="n"/>
    </row>
    <row r="263" ht="20" customHeight="1">
      <c r="A263" s="6" t="n"/>
      <c r="B263" s="6" t="n"/>
      <c r="C263" s="6" t="n"/>
      <c r="D263" s="18">
        <f>IF($C263="","",IFERROR(VLOOKUP($C263,'設備台帳'!$A$5:$T$204,7,FALSE),""))</f>
        <v/>
      </c>
      <c r="E263" s="25" t="n"/>
      <c r="F263" s="6" t="n"/>
      <c r="G263" s="6" t="n"/>
      <c r="H263" s="6" t="n"/>
      <c r="I263" s="6" t="n"/>
      <c r="J263" s="20" t="n"/>
      <c r="K263" s="6" t="n"/>
      <c r="L263" s="21">
        <f>IF($A263="","",IFERROR($I263*$J263,0))</f>
        <v/>
      </c>
      <c r="M263" s="6" t="n"/>
      <c r="N263" s="6" t="n"/>
      <c r="O263" s="25" t="n"/>
      <c r="P263" s="6" t="n"/>
    </row>
    <row r="264" ht="20" customHeight="1">
      <c r="A264" s="6" t="n"/>
      <c r="B264" s="6" t="n"/>
      <c r="C264" s="6" t="n"/>
      <c r="D264" s="18">
        <f>IF($C264="","",IFERROR(VLOOKUP($C264,'設備台帳'!$A$5:$T$204,7,FALSE),""))</f>
        <v/>
      </c>
      <c r="E264" s="25" t="n"/>
      <c r="F264" s="6" t="n"/>
      <c r="G264" s="6" t="n"/>
      <c r="H264" s="6" t="n"/>
      <c r="I264" s="6" t="n"/>
      <c r="J264" s="20" t="n"/>
      <c r="K264" s="6" t="n"/>
      <c r="L264" s="21">
        <f>IF($A264="","",IFERROR($I264*$J264,0))</f>
        <v/>
      </c>
      <c r="M264" s="6" t="n"/>
      <c r="N264" s="6" t="n"/>
      <c r="O264" s="25" t="n"/>
      <c r="P264" s="6" t="n"/>
    </row>
    <row r="265" ht="20" customHeight="1">
      <c r="A265" s="6" t="n"/>
      <c r="B265" s="6" t="n"/>
      <c r="C265" s="6" t="n"/>
      <c r="D265" s="18">
        <f>IF($C265="","",IFERROR(VLOOKUP($C265,'設備台帳'!$A$5:$T$204,7,FALSE),""))</f>
        <v/>
      </c>
      <c r="E265" s="25" t="n"/>
      <c r="F265" s="6" t="n"/>
      <c r="G265" s="6" t="n"/>
      <c r="H265" s="6" t="n"/>
      <c r="I265" s="6" t="n"/>
      <c r="J265" s="20" t="n"/>
      <c r="K265" s="6" t="n"/>
      <c r="L265" s="21">
        <f>IF($A265="","",IFERROR($I265*$J265,0))</f>
        <v/>
      </c>
      <c r="M265" s="6" t="n"/>
      <c r="N265" s="6" t="n"/>
      <c r="O265" s="25" t="n"/>
      <c r="P265" s="6" t="n"/>
    </row>
    <row r="266" ht="20" customHeight="1">
      <c r="A266" s="6" t="n"/>
      <c r="B266" s="6" t="n"/>
      <c r="C266" s="6" t="n"/>
      <c r="D266" s="18">
        <f>IF($C266="","",IFERROR(VLOOKUP($C266,'設備台帳'!$A$5:$T$204,7,FALSE),""))</f>
        <v/>
      </c>
      <c r="E266" s="25" t="n"/>
      <c r="F266" s="6" t="n"/>
      <c r="G266" s="6" t="n"/>
      <c r="H266" s="6" t="n"/>
      <c r="I266" s="6" t="n"/>
      <c r="J266" s="20" t="n"/>
      <c r="K266" s="6" t="n"/>
      <c r="L266" s="21">
        <f>IF($A266="","",IFERROR($I266*$J266,0))</f>
        <v/>
      </c>
      <c r="M266" s="6" t="n"/>
      <c r="N266" s="6" t="n"/>
      <c r="O266" s="25" t="n"/>
      <c r="P266" s="6" t="n"/>
    </row>
    <row r="267" ht="20" customHeight="1">
      <c r="A267" s="6" t="n"/>
      <c r="B267" s="6" t="n"/>
      <c r="C267" s="6" t="n"/>
      <c r="D267" s="18">
        <f>IF($C267="","",IFERROR(VLOOKUP($C267,'設備台帳'!$A$5:$T$204,7,FALSE),""))</f>
        <v/>
      </c>
      <c r="E267" s="25" t="n"/>
      <c r="F267" s="6" t="n"/>
      <c r="G267" s="6" t="n"/>
      <c r="H267" s="6" t="n"/>
      <c r="I267" s="6" t="n"/>
      <c r="J267" s="20" t="n"/>
      <c r="K267" s="6" t="n"/>
      <c r="L267" s="21">
        <f>IF($A267="","",IFERROR($I267*$J267,0))</f>
        <v/>
      </c>
      <c r="M267" s="6" t="n"/>
      <c r="N267" s="6" t="n"/>
      <c r="O267" s="25" t="n"/>
      <c r="P267" s="6" t="n"/>
    </row>
    <row r="268" ht="20" customHeight="1">
      <c r="A268" s="6" t="n"/>
      <c r="B268" s="6" t="n"/>
      <c r="C268" s="6" t="n"/>
      <c r="D268" s="18">
        <f>IF($C268="","",IFERROR(VLOOKUP($C268,'設備台帳'!$A$5:$T$204,7,FALSE),""))</f>
        <v/>
      </c>
      <c r="E268" s="25" t="n"/>
      <c r="F268" s="6" t="n"/>
      <c r="G268" s="6" t="n"/>
      <c r="H268" s="6" t="n"/>
      <c r="I268" s="6" t="n"/>
      <c r="J268" s="20" t="n"/>
      <c r="K268" s="6" t="n"/>
      <c r="L268" s="21">
        <f>IF($A268="","",IFERROR($I268*$J268,0))</f>
        <v/>
      </c>
      <c r="M268" s="6" t="n"/>
      <c r="N268" s="6" t="n"/>
      <c r="O268" s="25" t="n"/>
      <c r="P268" s="6" t="n"/>
    </row>
    <row r="269" ht="20" customHeight="1">
      <c r="A269" s="6" t="n"/>
      <c r="B269" s="6" t="n"/>
      <c r="C269" s="6" t="n"/>
      <c r="D269" s="18">
        <f>IF($C269="","",IFERROR(VLOOKUP($C269,'設備台帳'!$A$5:$T$204,7,FALSE),""))</f>
        <v/>
      </c>
      <c r="E269" s="25" t="n"/>
      <c r="F269" s="6" t="n"/>
      <c r="G269" s="6" t="n"/>
      <c r="H269" s="6" t="n"/>
      <c r="I269" s="6" t="n"/>
      <c r="J269" s="20" t="n"/>
      <c r="K269" s="6" t="n"/>
      <c r="L269" s="21">
        <f>IF($A269="","",IFERROR($I269*$J269,0))</f>
        <v/>
      </c>
      <c r="M269" s="6" t="n"/>
      <c r="N269" s="6" t="n"/>
      <c r="O269" s="25" t="n"/>
      <c r="P269" s="6" t="n"/>
    </row>
    <row r="270" ht="20" customHeight="1">
      <c r="A270" s="6" t="n"/>
      <c r="B270" s="6" t="n"/>
      <c r="C270" s="6" t="n"/>
      <c r="D270" s="18">
        <f>IF($C270="","",IFERROR(VLOOKUP($C270,'設備台帳'!$A$5:$T$204,7,FALSE),""))</f>
        <v/>
      </c>
      <c r="E270" s="25" t="n"/>
      <c r="F270" s="6" t="n"/>
      <c r="G270" s="6" t="n"/>
      <c r="H270" s="6" t="n"/>
      <c r="I270" s="6" t="n"/>
      <c r="J270" s="20" t="n"/>
      <c r="K270" s="6" t="n"/>
      <c r="L270" s="21">
        <f>IF($A270="","",IFERROR($I270*$J270,0))</f>
        <v/>
      </c>
      <c r="M270" s="6" t="n"/>
      <c r="N270" s="6" t="n"/>
      <c r="O270" s="25" t="n"/>
      <c r="P270" s="6" t="n"/>
    </row>
    <row r="271" ht="20" customHeight="1">
      <c r="A271" s="6" t="n"/>
      <c r="B271" s="6" t="n"/>
      <c r="C271" s="6" t="n"/>
      <c r="D271" s="18">
        <f>IF($C271="","",IFERROR(VLOOKUP($C271,'設備台帳'!$A$5:$T$204,7,FALSE),""))</f>
        <v/>
      </c>
      <c r="E271" s="25" t="n"/>
      <c r="F271" s="6" t="n"/>
      <c r="G271" s="6" t="n"/>
      <c r="H271" s="6" t="n"/>
      <c r="I271" s="6" t="n"/>
      <c r="J271" s="20" t="n"/>
      <c r="K271" s="6" t="n"/>
      <c r="L271" s="21">
        <f>IF($A271="","",IFERROR($I271*$J271,0))</f>
        <v/>
      </c>
      <c r="M271" s="6" t="n"/>
      <c r="N271" s="6" t="n"/>
      <c r="O271" s="25" t="n"/>
      <c r="P271" s="6" t="n"/>
    </row>
    <row r="272" ht="20" customHeight="1">
      <c r="A272" s="6" t="n"/>
      <c r="B272" s="6" t="n"/>
      <c r="C272" s="6" t="n"/>
      <c r="D272" s="18">
        <f>IF($C272="","",IFERROR(VLOOKUP($C272,'設備台帳'!$A$5:$T$204,7,FALSE),""))</f>
        <v/>
      </c>
      <c r="E272" s="25" t="n"/>
      <c r="F272" s="6" t="n"/>
      <c r="G272" s="6" t="n"/>
      <c r="H272" s="6" t="n"/>
      <c r="I272" s="6" t="n"/>
      <c r="J272" s="20" t="n"/>
      <c r="K272" s="6" t="n"/>
      <c r="L272" s="21">
        <f>IF($A272="","",IFERROR($I272*$J272,0))</f>
        <v/>
      </c>
      <c r="M272" s="6" t="n"/>
      <c r="N272" s="6" t="n"/>
      <c r="O272" s="25" t="n"/>
      <c r="P272" s="6" t="n"/>
    </row>
    <row r="273" ht="20" customHeight="1">
      <c r="A273" s="6" t="n"/>
      <c r="B273" s="6" t="n"/>
      <c r="C273" s="6" t="n"/>
      <c r="D273" s="18">
        <f>IF($C273="","",IFERROR(VLOOKUP($C273,'設備台帳'!$A$5:$T$204,7,FALSE),""))</f>
        <v/>
      </c>
      <c r="E273" s="25" t="n"/>
      <c r="F273" s="6" t="n"/>
      <c r="G273" s="6" t="n"/>
      <c r="H273" s="6" t="n"/>
      <c r="I273" s="6" t="n"/>
      <c r="J273" s="20" t="n"/>
      <c r="K273" s="6" t="n"/>
      <c r="L273" s="21">
        <f>IF($A273="","",IFERROR($I273*$J273,0))</f>
        <v/>
      </c>
      <c r="M273" s="6" t="n"/>
      <c r="N273" s="6" t="n"/>
      <c r="O273" s="25" t="n"/>
      <c r="P273" s="6" t="n"/>
    </row>
    <row r="274" ht="20" customHeight="1">
      <c r="A274" s="6" t="n"/>
      <c r="B274" s="6" t="n"/>
      <c r="C274" s="6" t="n"/>
      <c r="D274" s="18">
        <f>IF($C274="","",IFERROR(VLOOKUP($C274,'設備台帳'!$A$5:$T$204,7,FALSE),""))</f>
        <v/>
      </c>
      <c r="E274" s="25" t="n"/>
      <c r="F274" s="6" t="n"/>
      <c r="G274" s="6" t="n"/>
      <c r="H274" s="6" t="n"/>
      <c r="I274" s="6" t="n"/>
      <c r="J274" s="20" t="n"/>
      <c r="K274" s="6" t="n"/>
      <c r="L274" s="21">
        <f>IF($A274="","",IFERROR($I274*$J274,0))</f>
        <v/>
      </c>
      <c r="M274" s="6" t="n"/>
      <c r="N274" s="6" t="n"/>
      <c r="O274" s="25" t="n"/>
      <c r="P274" s="6" t="n"/>
    </row>
    <row r="275" ht="20" customHeight="1">
      <c r="A275" s="6" t="n"/>
      <c r="B275" s="6" t="n"/>
      <c r="C275" s="6" t="n"/>
      <c r="D275" s="18">
        <f>IF($C275="","",IFERROR(VLOOKUP($C275,'設備台帳'!$A$5:$T$204,7,FALSE),""))</f>
        <v/>
      </c>
      <c r="E275" s="25" t="n"/>
      <c r="F275" s="6" t="n"/>
      <c r="G275" s="6" t="n"/>
      <c r="H275" s="6" t="n"/>
      <c r="I275" s="6" t="n"/>
      <c r="J275" s="20" t="n"/>
      <c r="K275" s="6" t="n"/>
      <c r="L275" s="21">
        <f>IF($A275="","",IFERROR($I275*$J275,0))</f>
        <v/>
      </c>
      <c r="M275" s="6" t="n"/>
      <c r="N275" s="6" t="n"/>
      <c r="O275" s="25" t="n"/>
      <c r="P275" s="6" t="n"/>
    </row>
    <row r="276" ht="20" customHeight="1">
      <c r="A276" s="6" t="n"/>
      <c r="B276" s="6" t="n"/>
      <c r="C276" s="6" t="n"/>
      <c r="D276" s="18">
        <f>IF($C276="","",IFERROR(VLOOKUP($C276,'設備台帳'!$A$5:$T$204,7,FALSE),""))</f>
        <v/>
      </c>
      <c r="E276" s="25" t="n"/>
      <c r="F276" s="6" t="n"/>
      <c r="G276" s="6" t="n"/>
      <c r="H276" s="6" t="n"/>
      <c r="I276" s="6" t="n"/>
      <c r="J276" s="20" t="n"/>
      <c r="K276" s="6" t="n"/>
      <c r="L276" s="21">
        <f>IF($A276="","",IFERROR($I276*$J276,0))</f>
        <v/>
      </c>
      <c r="M276" s="6" t="n"/>
      <c r="N276" s="6" t="n"/>
      <c r="O276" s="25" t="n"/>
      <c r="P276" s="6" t="n"/>
    </row>
    <row r="277" ht="20" customHeight="1">
      <c r="A277" s="6" t="n"/>
      <c r="B277" s="6" t="n"/>
      <c r="C277" s="6" t="n"/>
      <c r="D277" s="18">
        <f>IF($C277="","",IFERROR(VLOOKUP($C277,'設備台帳'!$A$5:$T$204,7,FALSE),""))</f>
        <v/>
      </c>
      <c r="E277" s="25" t="n"/>
      <c r="F277" s="6" t="n"/>
      <c r="G277" s="6" t="n"/>
      <c r="H277" s="6" t="n"/>
      <c r="I277" s="6" t="n"/>
      <c r="J277" s="20" t="n"/>
      <c r="K277" s="6" t="n"/>
      <c r="L277" s="21">
        <f>IF($A277="","",IFERROR($I277*$J277,0))</f>
        <v/>
      </c>
      <c r="M277" s="6" t="n"/>
      <c r="N277" s="6" t="n"/>
      <c r="O277" s="25" t="n"/>
      <c r="P277" s="6" t="n"/>
    </row>
    <row r="278" ht="20" customHeight="1">
      <c r="A278" s="6" t="n"/>
      <c r="B278" s="6" t="n"/>
      <c r="C278" s="6" t="n"/>
      <c r="D278" s="18">
        <f>IF($C278="","",IFERROR(VLOOKUP($C278,'設備台帳'!$A$5:$T$204,7,FALSE),""))</f>
        <v/>
      </c>
      <c r="E278" s="25" t="n"/>
      <c r="F278" s="6" t="n"/>
      <c r="G278" s="6" t="n"/>
      <c r="H278" s="6" t="n"/>
      <c r="I278" s="6" t="n"/>
      <c r="J278" s="20" t="n"/>
      <c r="K278" s="6" t="n"/>
      <c r="L278" s="21">
        <f>IF($A278="","",IFERROR($I278*$J278,0))</f>
        <v/>
      </c>
      <c r="M278" s="6" t="n"/>
      <c r="N278" s="6" t="n"/>
      <c r="O278" s="25" t="n"/>
      <c r="P278" s="6" t="n"/>
    </row>
    <row r="279" ht="20" customHeight="1">
      <c r="A279" s="6" t="n"/>
      <c r="B279" s="6" t="n"/>
      <c r="C279" s="6" t="n"/>
      <c r="D279" s="18">
        <f>IF($C279="","",IFERROR(VLOOKUP($C279,'設備台帳'!$A$5:$T$204,7,FALSE),""))</f>
        <v/>
      </c>
      <c r="E279" s="25" t="n"/>
      <c r="F279" s="6" t="n"/>
      <c r="G279" s="6" t="n"/>
      <c r="H279" s="6" t="n"/>
      <c r="I279" s="6" t="n"/>
      <c r="J279" s="20" t="n"/>
      <c r="K279" s="6" t="n"/>
      <c r="L279" s="21">
        <f>IF($A279="","",IFERROR($I279*$J279,0))</f>
        <v/>
      </c>
      <c r="M279" s="6" t="n"/>
      <c r="N279" s="6" t="n"/>
      <c r="O279" s="25" t="n"/>
      <c r="P279" s="6" t="n"/>
    </row>
    <row r="280" ht="20" customHeight="1">
      <c r="A280" s="6" t="n"/>
      <c r="B280" s="6" t="n"/>
      <c r="C280" s="6" t="n"/>
      <c r="D280" s="18">
        <f>IF($C280="","",IFERROR(VLOOKUP($C280,'設備台帳'!$A$5:$T$204,7,FALSE),""))</f>
        <v/>
      </c>
      <c r="E280" s="25" t="n"/>
      <c r="F280" s="6" t="n"/>
      <c r="G280" s="6" t="n"/>
      <c r="H280" s="6" t="n"/>
      <c r="I280" s="6" t="n"/>
      <c r="J280" s="20" t="n"/>
      <c r="K280" s="6" t="n"/>
      <c r="L280" s="21">
        <f>IF($A280="","",IFERROR($I280*$J280,0))</f>
        <v/>
      </c>
      <c r="M280" s="6" t="n"/>
      <c r="N280" s="6" t="n"/>
      <c r="O280" s="25" t="n"/>
      <c r="P280" s="6" t="n"/>
    </row>
    <row r="281" ht="20" customHeight="1">
      <c r="A281" s="6" t="n"/>
      <c r="B281" s="6" t="n"/>
      <c r="C281" s="6" t="n"/>
      <c r="D281" s="18">
        <f>IF($C281="","",IFERROR(VLOOKUP($C281,'設備台帳'!$A$5:$T$204,7,FALSE),""))</f>
        <v/>
      </c>
      <c r="E281" s="25" t="n"/>
      <c r="F281" s="6" t="n"/>
      <c r="G281" s="6" t="n"/>
      <c r="H281" s="6" t="n"/>
      <c r="I281" s="6" t="n"/>
      <c r="J281" s="20" t="n"/>
      <c r="K281" s="6" t="n"/>
      <c r="L281" s="21">
        <f>IF($A281="","",IFERROR($I281*$J281,0))</f>
        <v/>
      </c>
      <c r="M281" s="6" t="n"/>
      <c r="N281" s="6" t="n"/>
      <c r="O281" s="25" t="n"/>
      <c r="P281" s="6" t="n"/>
    </row>
    <row r="282" ht="20" customHeight="1">
      <c r="A282" s="6" t="n"/>
      <c r="B282" s="6" t="n"/>
      <c r="C282" s="6" t="n"/>
      <c r="D282" s="18">
        <f>IF($C282="","",IFERROR(VLOOKUP($C282,'設備台帳'!$A$5:$T$204,7,FALSE),""))</f>
        <v/>
      </c>
      <c r="E282" s="25" t="n"/>
      <c r="F282" s="6" t="n"/>
      <c r="G282" s="6" t="n"/>
      <c r="H282" s="6" t="n"/>
      <c r="I282" s="6" t="n"/>
      <c r="J282" s="20" t="n"/>
      <c r="K282" s="6" t="n"/>
      <c r="L282" s="21">
        <f>IF($A282="","",IFERROR($I282*$J282,0))</f>
        <v/>
      </c>
      <c r="M282" s="6" t="n"/>
      <c r="N282" s="6" t="n"/>
      <c r="O282" s="25" t="n"/>
      <c r="P282" s="6" t="n"/>
    </row>
    <row r="283" ht="20" customHeight="1">
      <c r="A283" s="6" t="n"/>
      <c r="B283" s="6" t="n"/>
      <c r="C283" s="6" t="n"/>
      <c r="D283" s="18">
        <f>IF($C283="","",IFERROR(VLOOKUP($C283,'設備台帳'!$A$5:$T$204,7,FALSE),""))</f>
        <v/>
      </c>
      <c r="E283" s="25" t="n"/>
      <c r="F283" s="6" t="n"/>
      <c r="G283" s="6" t="n"/>
      <c r="H283" s="6" t="n"/>
      <c r="I283" s="6" t="n"/>
      <c r="J283" s="20" t="n"/>
      <c r="K283" s="6" t="n"/>
      <c r="L283" s="21">
        <f>IF($A283="","",IFERROR($I283*$J283,0))</f>
        <v/>
      </c>
      <c r="M283" s="6" t="n"/>
      <c r="N283" s="6" t="n"/>
      <c r="O283" s="25" t="n"/>
      <c r="P283" s="6" t="n"/>
    </row>
    <row r="284" ht="20" customHeight="1">
      <c r="A284" s="6" t="n"/>
      <c r="B284" s="6" t="n"/>
      <c r="C284" s="6" t="n"/>
      <c r="D284" s="18">
        <f>IF($C284="","",IFERROR(VLOOKUP($C284,'設備台帳'!$A$5:$T$204,7,FALSE),""))</f>
        <v/>
      </c>
      <c r="E284" s="25" t="n"/>
      <c r="F284" s="6" t="n"/>
      <c r="G284" s="6" t="n"/>
      <c r="H284" s="6" t="n"/>
      <c r="I284" s="6" t="n"/>
      <c r="J284" s="20" t="n"/>
      <c r="K284" s="6" t="n"/>
      <c r="L284" s="21">
        <f>IF($A284="","",IFERROR($I284*$J284,0))</f>
        <v/>
      </c>
      <c r="M284" s="6" t="n"/>
      <c r="N284" s="6" t="n"/>
      <c r="O284" s="25" t="n"/>
      <c r="P284" s="6" t="n"/>
    </row>
    <row r="285" ht="20" customHeight="1">
      <c r="A285" s="6" t="n"/>
      <c r="B285" s="6" t="n"/>
      <c r="C285" s="6" t="n"/>
      <c r="D285" s="18">
        <f>IF($C285="","",IFERROR(VLOOKUP($C285,'設備台帳'!$A$5:$T$204,7,FALSE),""))</f>
        <v/>
      </c>
      <c r="E285" s="25" t="n"/>
      <c r="F285" s="6" t="n"/>
      <c r="G285" s="6" t="n"/>
      <c r="H285" s="6" t="n"/>
      <c r="I285" s="6" t="n"/>
      <c r="J285" s="20" t="n"/>
      <c r="K285" s="6" t="n"/>
      <c r="L285" s="21">
        <f>IF($A285="","",IFERROR($I285*$J285,0))</f>
        <v/>
      </c>
      <c r="M285" s="6" t="n"/>
      <c r="N285" s="6" t="n"/>
      <c r="O285" s="25" t="n"/>
      <c r="P285" s="6" t="n"/>
    </row>
    <row r="286" ht="20" customHeight="1">
      <c r="A286" s="6" t="n"/>
      <c r="B286" s="6" t="n"/>
      <c r="C286" s="6" t="n"/>
      <c r="D286" s="18">
        <f>IF($C286="","",IFERROR(VLOOKUP($C286,'設備台帳'!$A$5:$T$204,7,FALSE),""))</f>
        <v/>
      </c>
      <c r="E286" s="25" t="n"/>
      <c r="F286" s="6" t="n"/>
      <c r="G286" s="6" t="n"/>
      <c r="H286" s="6" t="n"/>
      <c r="I286" s="6" t="n"/>
      <c r="J286" s="20" t="n"/>
      <c r="K286" s="6" t="n"/>
      <c r="L286" s="21">
        <f>IF($A286="","",IFERROR($I286*$J286,0))</f>
        <v/>
      </c>
      <c r="M286" s="6" t="n"/>
      <c r="N286" s="6" t="n"/>
      <c r="O286" s="25" t="n"/>
      <c r="P286" s="6" t="n"/>
    </row>
    <row r="287" ht="20" customHeight="1">
      <c r="A287" s="6" t="n"/>
      <c r="B287" s="6" t="n"/>
      <c r="C287" s="6" t="n"/>
      <c r="D287" s="18">
        <f>IF($C287="","",IFERROR(VLOOKUP($C287,'設備台帳'!$A$5:$T$204,7,FALSE),""))</f>
        <v/>
      </c>
      <c r="E287" s="25" t="n"/>
      <c r="F287" s="6" t="n"/>
      <c r="G287" s="6" t="n"/>
      <c r="H287" s="6" t="n"/>
      <c r="I287" s="6" t="n"/>
      <c r="J287" s="20" t="n"/>
      <c r="K287" s="6" t="n"/>
      <c r="L287" s="21">
        <f>IF($A287="","",IFERROR($I287*$J287,0))</f>
        <v/>
      </c>
      <c r="M287" s="6" t="n"/>
      <c r="N287" s="6" t="n"/>
      <c r="O287" s="25" t="n"/>
      <c r="P287" s="6" t="n"/>
    </row>
    <row r="288" ht="20" customHeight="1">
      <c r="A288" s="6" t="n"/>
      <c r="B288" s="6" t="n"/>
      <c r="C288" s="6" t="n"/>
      <c r="D288" s="18">
        <f>IF($C288="","",IFERROR(VLOOKUP($C288,'設備台帳'!$A$5:$T$204,7,FALSE),""))</f>
        <v/>
      </c>
      <c r="E288" s="25" t="n"/>
      <c r="F288" s="6" t="n"/>
      <c r="G288" s="6" t="n"/>
      <c r="H288" s="6" t="n"/>
      <c r="I288" s="6" t="n"/>
      <c r="J288" s="20" t="n"/>
      <c r="K288" s="6" t="n"/>
      <c r="L288" s="21">
        <f>IF($A288="","",IFERROR($I288*$J288,0))</f>
        <v/>
      </c>
      <c r="M288" s="6" t="n"/>
      <c r="N288" s="6" t="n"/>
      <c r="O288" s="25" t="n"/>
      <c r="P288" s="6" t="n"/>
    </row>
    <row r="289" ht="20" customHeight="1">
      <c r="A289" s="6" t="n"/>
      <c r="B289" s="6" t="n"/>
      <c r="C289" s="6" t="n"/>
      <c r="D289" s="18">
        <f>IF($C289="","",IFERROR(VLOOKUP($C289,'設備台帳'!$A$5:$T$204,7,FALSE),""))</f>
        <v/>
      </c>
      <c r="E289" s="25" t="n"/>
      <c r="F289" s="6" t="n"/>
      <c r="G289" s="6" t="n"/>
      <c r="H289" s="6" t="n"/>
      <c r="I289" s="6" t="n"/>
      <c r="J289" s="20" t="n"/>
      <c r="K289" s="6" t="n"/>
      <c r="L289" s="21">
        <f>IF($A289="","",IFERROR($I289*$J289,0))</f>
        <v/>
      </c>
      <c r="M289" s="6" t="n"/>
      <c r="N289" s="6" t="n"/>
      <c r="O289" s="25" t="n"/>
      <c r="P289" s="6" t="n"/>
    </row>
    <row r="290" ht="20" customHeight="1">
      <c r="A290" s="6" t="n"/>
      <c r="B290" s="6" t="n"/>
      <c r="C290" s="6" t="n"/>
      <c r="D290" s="18">
        <f>IF($C290="","",IFERROR(VLOOKUP($C290,'設備台帳'!$A$5:$T$204,7,FALSE),""))</f>
        <v/>
      </c>
      <c r="E290" s="25" t="n"/>
      <c r="F290" s="6" t="n"/>
      <c r="G290" s="6" t="n"/>
      <c r="H290" s="6" t="n"/>
      <c r="I290" s="6" t="n"/>
      <c r="J290" s="20" t="n"/>
      <c r="K290" s="6" t="n"/>
      <c r="L290" s="21">
        <f>IF($A290="","",IFERROR($I290*$J290,0))</f>
        <v/>
      </c>
      <c r="M290" s="6" t="n"/>
      <c r="N290" s="6" t="n"/>
      <c r="O290" s="25" t="n"/>
      <c r="P290" s="6" t="n"/>
    </row>
    <row r="291" ht="20" customHeight="1">
      <c r="A291" s="6" t="n"/>
      <c r="B291" s="6" t="n"/>
      <c r="C291" s="6" t="n"/>
      <c r="D291" s="18">
        <f>IF($C291="","",IFERROR(VLOOKUP($C291,'設備台帳'!$A$5:$T$204,7,FALSE),""))</f>
        <v/>
      </c>
      <c r="E291" s="25" t="n"/>
      <c r="F291" s="6" t="n"/>
      <c r="G291" s="6" t="n"/>
      <c r="H291" s="6" t="n"/>
      <c r="I291" s="6" t="n"/>
      <c r="J291" s="20" t="n"/>
      <c r="K291" s="6" t="n"/>
      <c r="L291" s="21">
        <f>IF($A291="","",IFERROR($I291*$J291,0))</f>
        <v/>
      </c>
      <c r="M291" s="6" t="n"/>
      <c r="N291" s="6" t="n"/>
      <c r="O291" s="25" t="n"/>
      <c r="P291" s="6" t="n"/>
    </row>
    <row r="292" ht="20" customHeight="1">
      <c r="A292" s="6" t="n"/>
      <c r="B292" s="6" t="n"/>
      <c r="C292" s="6" t="n"/>
      <c r="D292" s="18">
        <f>IF($C292="","",IFERROR(VLOOKUP($C292,'設備台帳'!$A$5:$T$204,7,FALSE),""))</f>
        <v/>
      </c>
      <c r="E292" s="25" t="n"/>
      <c r="F292" s="6" t="n"/>
      <c r="G292" s="6" t="n"/>
      <c r="H292" s="6" t="n"/>
      <c r="I292" s="6" t="n"/>
      <c r="J292" s="20" t="n"/>
      <c r="K292" s="6" t="n"/>
      <c r="L292" s="21">
        <f>IF($A292="","",IFERROR($I292*$J292,0))</f>
        <v/>
      </c>
      <c r="M292" s="6" t="n"/>
      <c r="N292" s="6" t="n"/>
      <c r="O292" s="25" t="n"/>
      <c r="P292" s="6" t="n"/>
    </row>
    <row r="293" ht="20" customHeight="1">
      <c r="A293" s="6" t="n"/>
      <c r="B293" s="6" t="n"/>
      <c r="C293" s="6" t="n"/>
      <c r="D293" s="18">
        <f>IF($C293="","",IFERROR(VLOOKUP($C293,'設備台帳'!$A$5:$T$204,7,FALSE),""))</f>
        <v/>
      </c>
      <c r="E293" s="25" t="n"/>
      <c r="F293" s="6" t="n"/>
      <c r="G293" s="6" t="n"/>
      <c r="H293" s="6" t="n"/>
      <c r="I293" s="6" t="n"/>
      <c r="J293" s="20" t="n"/>
      <c r="K293" s="6" t="n"/>
      <c r="L293" s="21">
        <f>IF($A293="","",IFERROR($I293*$J293,0))</f>
        <v/>
      </c>
      <c r="M293" s="6" t="n"/>
      <c r="N293" s="6" t="n"/>
      <c r="O293" s="25" t="n"/>
      <c r="P293" s="6" t="n"/>
    </row>
    <row r="294" ht="20" customHeight="1">
      <c r="A294" s="6" t="n"/>
      <c r="B294" s="6" t="n"/>
      <c r="C294" s="6" t="n"/>
      <c r="D294" s="18">
        <f>IF($C294="","",IFERROR(VLOOKUP($C294,'設備台帳'!$A$5:$T$204,7,FALSE),""))</f>
        <v/>
      </c>
      <c r="E294" s="25" t="n"/>
      <c r="F294" s="6" t="n"/>
      <c r="G294" s="6" t="n"/>
      <c r="H294" s="6" t="n"/>
      <c r="I294" s="6" t="n"/>
      <c r="J294" s="20" t="n"/>
      <c r="K294" s="6" t="n"/>
      <c r="L294" s="21">
        <f>IF($A294="","",IFERROR($I294*$J294,0))</f>
        <v/>
      </c>
      <c r="M294" s="6" t="n"/>
      <c r="N294" s="6" t="n"/>
      <c r="O294" s="25" t="n"/>
      <c r="P294" s="6" t="n"/>
    </row>
    <row r="295" ht="20" customHeight="1">
      <c r="A295" s="6" t="n"/>
      <c r="B295" s="6" t="n"/>
      <c r="C295" s="6" t="n"/>
      <c r="D295" s="18">
        <f>IF($C295="","",IFERROR(VLOOKUP($C295,'設備台帳'!$A$5:$T$204,7,FALSE),""))</f>
        <v/>
      </c>
      <c r="E295" s="25" t="n"/>
      <c r="F295" s="6" t="n"/>
      <c r="G295" s="6" t="n"/>
      <c r="H295" s="6" t="n"/>
      <c r="I295" s="6" t="n"/>
      <c r="J295" s="20" t="n"/>
      <c r="K295" s="6" t="n"/>
      <c r="L295" s="21">
        <f>IF($A295="","",IFERROR($I295*$J295,0))</f>
        <v/>
      </c>
      <c r="M295" s="6" t="n"/>
      <c r="N295" s="6" t="n"/>
      <c r="O295" s="25" t="n"/>
      <c r="P295" s="6" t="n"/>
    </row>
    <row r="296" ht="20" customHeight="1">
      <c r="A296" s="6" t="n"/>
      <c r="B296" s="6" t="n"/>
      <c r="C296" s="6" t="n"/>
      <c r="D296" s="18">
        <f>IF($C296="","",IFERROR(VLOOKUP($C296,'設備台帳'!$A$5:$T$204,7,FALSE),""))</f>
        <v/>
      </c>
      <c r="E296" s="25" t="n"/>
      <c r="F296" s="6" t="n"/>
      <c r="G296" s="6" t="n"/>
      <c r="H296" s="6" t="n"/>
      <c r="I296" s="6" t="n"/>
      <c r="J296" s="20" t="n"/>
      <c r="K296" s="6" t="n"/>
      <c r="L296" s="21">
        <f>IF($A296="","",IFERROR($I296*$J296,0))</f>
        <v/>
      </c>
      <c r="M296" s="6" t="n"/>
      <c r="N296" s="6" t="n"/>
      <c r="O296" s="25" t="n"/>
      <c r="P296" s="6" t="n"/>
    </row>
    <row r="297" ht="20" customHeight="1">
      <c r="A297" s="6" t="n"/>
      <c r="B297" s="6" t="n"/>
      <c r="C297" s="6" t="n"/>
      <c r="D297" s="18">
        <f>IF($C297="","",IFERROR(VLOOKUP($C297,'設備台帳'!$A$5:$T$204,7,FALSE),""))</f>
        <v/>
      </c>
      <c r="E297" s="25" t="n"/>
      <c r="F297" s="6" t="n"/>
      <c r="G297" s="6" t="n"/>
      <c r="H297" s="6" t="n"/>
      <c r="I297" s="6" t="n"/>
      <c r="J297" s="20" t="n"/>
      <c r="K297" s="6" t="n"/>
      <c r="L297" s="21">
        <f>IF($A297="","",IFERROR($I297*$J297,0))</f>
        <v/>
      </c>
      <c r="M297" s="6" t="n"/>
      <c r="N297" s="6" t="n"/>
      <c r="O297" s="25" t="n"/>
      <c r="P297" s="6" t="n"/>
    </row>
    <row r="298" ht="20" customHeight="1">
      <c r="A298" s="6" t="n"/>
      <c r="B298" s="6" t="n"/>
      <c r="C298" s="6" t="n"/>
      <c r="D298" s="18">
        <f>IF($C298="","",IFERROR(VLOOKUP($C298,'設備台帳'!$A$5:$T$204,7,FALSE),""))</f>
        <v/>
      </c>
      <c r="E298" s="25" t="n"/>
      <c r="F298" s="6" t="n"/>
      <c r="G298" s="6" t="n"/>
      <c r="H298" s="6" t="n"/>
      <c r="I298" s="6" t="n"/>
      <c r="J298" s="20" t="n"/>
      <c r="K298" s="6" t="n"/>
      <c r="L298" s="21">
        <f>IF($A298="","",IFERROR($I298*$J298,0))</f>
        <v/>
      </c>
      <c r="M298" s="6" t="n"/>
      <c r="N298" s="6" t="n"/>
      <c r="O298" s="25" t="n"/>
      <c r="P298" s="6" t="n"/>
    </row>
    <row r="299" ht="20" customHeight="1">
      <c r="A299" s="6" t="n"/>
      <c r="B299" s="6" t="n"/>
      <c r="C299" s="6" t="n"/>
      <c r="D299" s="18">
        <f>IF($C299="","",IFERROR(VLOOKUP($C299,'設備台帳'!$A$5:$T$204,7,FALSE),""))</f>
        <v/>
      </c>
      <c r="E299" s="25" t="n"/>
      <c r="F299" s="6" t="n"/>
      <c r="G299" s="6" t="n"/>
      <c r="H299" s="6" t="n"/>
      <c r="I299" s="6" t="n"/>
      <c r="J299" s="20" t="n"/>
      <c r="K299" s="6" t="n"/>
      <c r="L299" s="21">
        <f>IF($A299="","",IFERROR($I299*$J299,0))</f>
        <v/>
      </c>
      <c r="M299" s="6" t="n"/>
      <c r="N299" s="6" t="n"/>
      <c r="O299" s="25" t="n"/>
      <c r="P299" s="6" t="n"/>
    </row>
    <row r="300" ht="20" customHeight="1">
      <c r="A300" s="6" t="n"/>
      <c r="B300" s="6" t="n"/>
      <c r="C300" s="6" t="n"/>
      <c r="D300" s="18">
        <f>IF($C300="","",IFERROR(VLOOKUP($C300,'設備台帳'!$A$5:$T$204,7,FALSE),""))</f>
        <v/>
      </c>
      <c r="E300" s="25" t="n"/>
      <c r="F300" s="6" t="n"/>
      <c r="G300" s="6" t="n"/>
      <c r="H300" s="6" t="n"/>
      <c r="I300" s="6" t="n"/>
      <c r="J300" s="20" t="n"/>
      <c r="K300" s="6" t="n"/>
      <c r="L300" s="21">
        <f>IF($A300="","",IFERROR($I300*$J300,0))</f>
        <v/>
      </c>
      <c r="M300" s="6" t="n"/>
      <c r="N300" s="6" t="n"/>
      <c r="O300" s="25" t="n"/>
      <c r="P300" s="6" t="n"/>
    </row>
    <row r="301" ht="20" customHeight="1">
      <c r="A301" s="6" t="n"/>
      <c r="B301" s="6" t="n"/>
      <c r="C301" s="6" t="n"/>
      <c r="D301" s="18">
        <f>IF($C301="","",IFERROR(VLOOKUP($C301,'設備台帳'!$A$5:$T$204,7,FALSE),""))</f>
        <v/>
      </c>
      <c r="E301" s="25" t="n"/>
      <c r="F301" s="6" t="n"/>
      <c r="G301" s="6" t="n"/>
      <c r="H301" s="6" t="n"/>
      <c r="I301" s="6" t="n"/>
      <c r="J301" s="20" t="n"/>
      <c r="K301" s="6" t="n"/>
      <c r="L301" s="21">
        <f>IF($A301="","",IFERROR($I301*$J301,0))</f>
        <v/>
      </c>
      <c r="M301" s="6" t="n"/>
      <c r="N301" s="6" t="n"/>
      <c r="O301" s="25" t="n"/>
      <c r="P301" s="6" t="n"/>
    </row>
    <row r="302" ht="20" customHeight="1">
      <c r="A302" s="6" t="n"/>
      <c r="B302" s="6" t="n"/>
      <c r="C302" s="6" t="n"/>
      <c r="D302" s="18">
        <f>IF($C302="","",IFERROR(VLOOKUP($C302,'設備台帳'!$A$5:$T$204,7,FALSE),""))</f>
        <v/>
      </c>
      <c r="E302" s="25" t="n"/>
      <c r="F302" s="6" t="n"/>
      <c r="G302" s="6" t="n"/>
      <c r="H302" s="6" t="n"/>
      <c r="I302" s="6" t="n"/>
      <c r="J302" s="20" t="n"/>
      <c r="K302" s="6" t="n"/>
      <c r="L302" s="21">
        <f>IF($A302="","",IFERROR($I302*$J302,0))</f>
        <v/>
      </c>
      <c r="M302" s="6" t="n"/>
      <c r="N302" s="6" t="n"/>
      <c r="O302" s="25" t="n"/>
      <c r="P302" s="6" t="n"/>
    </row>
    <row r="303" ht="20" customHeight="1">
      <c r="A303" s="6" t="n"/>
      <c r="B303" s="6" t="n"/>
      <c r="C303" s="6" t="n"/>
      <c r="D303" s="18">
        <f>IF($C303="","",IFERROR(VLOOKUP($C303,'設備台帳'!$A$5:$T$204,7,FALSE),""))</f>
        <v/>
      </c>
      <c r="E303" s="25" t="n"/>
      <c r="F303" s="6" t="n"/>
      <c r="G303" s="6" t="n"/>
      <c r="H303" s="6" t="n"/>
      <c r="I303" s="6" t="n"/>
      <c r="J303" s="20" t="n"/>
      <c r="K303" s="6" t="n"/>
      <c r="L303" s="21">
        <f>IF($A303="","",IFERROR($I303*$J303,0))</f>
        <v/>
      </c>
      <c r="M303" s="6" t="n"/>
      <c r="N303" s="6" t="n"/>
      <c r="O303" s="25" t="n"/>
      <c r="P303" s="6" t="n"/>
    </row>
    <row r="304" ht="20" customHeight="1">
      <c r="A304" s="6" t="n"/>
      <c r="B304" s="6" t="n"/>
      <c r="C304" s="6" t="n"/>
      <c r="D304" s="18">
        <f>IF($C304="","",IFERROR(VLOOKUP($C304,'設備台帳'!$A$5:$T$204,7,FALSE),""))</f>
        <v/>
      </c>
      <c r="E304" s="25" t="n"/>
      <c r="F304" s="6" t="n"/>
      <c r="G304" s="6" t="n"/>
      <c r="H304" s="6" t="n"/>
      <c r="I304" s="6" t="n"/>
      <c r="J304" s="20" t="n"/>
      <c r="K304" s="6" t="n"/>
      <c r="L304" s="21">
        <f>IF($A304="","",IFERROR($I304*$J304,0))</f>
        <v/>
      </c>
      <c r="M304" s="6" t="n"/>
      <c r="N304" s="6" t="n"/>
      <c r="O304" s="25" t="n"/>
      <c r="P304" s="6" t="n"/>
    </row>
  </sheetData>
  <mergeCells count="2">
    <mergeCell ref="A1:P1"/>
    <mergeCell ref="A2:P2"/>
  </mergeCells>
  <conditionalFormatting sqref="N5:N304">
    <cfRule type="expression" priority="1" dxfId="1">
      <formula>ISNUMBER(SEARCH("はい",N5))</formula>
    </cfRule>
  </conditionalFormatting>
  <dataValidations count="1">
    <dataValidation sqref="N5:N304" showDropDown="0" showInputMessage="0" showErrorMessage="0" allowBlank="1" errorTitle="リスト外の値です" error="プルダウンの値を選択するか、設定シートで選択肢を変更してください。" type="list">
      <formula1>"はい,いいえ,要評価"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設備点検記録 共通テンプレート</dc:title>
  <dc:description xmlns:dc="http://purl.org/dc/elements/1.1/">設備点検、保全計画、修繕履歴、部品交換を整理する三言語対応テンプレート。</dc:description>
  <dcterms:created xmlns:dcterms="http://purl.org/dc/terms/" xmlns:xsi="http://www.w3.org/2001/XMLSchema-instance" xsi:type="dcterms:W3CDTF">2026-05-01T05:38:55Z</dcterms:created>
  <dcterms:modified xmlns:dcterms="http://purl.org/dc/terms/" xmlns:xsi="http://www.w3.org/2001/XMLSchema-instance" xsi:type="dcterms:W3CDTF">2026-05-01T08:47:56Z</dcterms:modified>
</cp:coreProperties>
</file>