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f7e7ff23fc414c85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Instrukce" sheetId="1" r:id="R0a221f04c41b47d1"/>
    <sheet name="Dashboard" sheetId="2" r:id="R947b01450ba548f0"/>
    <sheet name="Registr zařízení" sheetId="3" r:id="R7c797d78e945419e"/>
    <sheet name="Plán inspekcí" sheetId="4" r:id="Rd07bf78d160f4b50"/>
    <sheet name="Záznam inspekcí" sheetId="5" r:id="Rfa15d4f6bd3e40be"/>
    <sheet name="Fotodokumentace" sheetId="6" r:id="R862bab0f6ba348d5"/>
    <sheet name="Opatření k nápravě" sheetId="7" r:id="Rb2380c1e58e54927"/>
    <sheet name="Měsíční přehled" sheetId="8" r:id="R96433cbfff31473f"/>
    <sheet name="Číselník" sheetId="9" r:id="R8e4165def0834c9a"/>
  </sheets>
</workbook>
</file>

<file path=xl/sharedStrings.xml><?xml version="1.0" encoding="utf-8"?>
<sst xmlns="http://schemas.openxmlformats.org/spreadsheetml/2006/main" count="155" uniqueCount="155">
  <si>
    <t>Návod k použití šablony záznamu kontroly zařízení</t>
  </si>
  <si>
    <t>Spravujte registraci zařízení, plány inspekcí, historii inspekcí, fotografie, nápravná opatření a měsíční přehledy na jednom místě.</t>
  </si>
  <si>
    <t>Průběh procesu (4 kroky)</t>
  </si>
  <si>
    <t>KROK 1</t>
  </si>
  <si>
    <t>Zkontrolujte číselník</t>
  </si>
  <si>
    <t>Zkontrolujte intervaly, lokality, možnosti hodnocení a stavu oprav a v případě potřeby přidejte vlastní položky.</t>
  </si>
  <si>
    <t>KROK 2</t>
  </si>
  <si>
    <t>Zaregistrujte zařízení v hlavním registru</t>
  </si>
  <si>
    <t>Zadejte ID zařízení, název, kategorii, lokalitu, datum instalace, interval, odpovědnou osobu a aktuální stav.</t>
  </si>
  <si>
    <t>KROK 3</t>
  </si>
  <si>
    <t>Zadejte plány, záznamy, fotografie a opravy</t>
  </si>
  <si>
    <t>Spravujte plánovaná data v listu Plán a zaznamenávejte denní inspekce, detaily fotografií a opatření k nápravě.</t>
  </si>
  <si>
    <t>KROK 4</t>
  </si>
  <si>
    <t>Zkontrolujte stav</t>
  </si>
  <si>
    <t>Použijte Dashboard a Měsíční přehled ke kontrole míry dokončení, varování a nevyřízených oprav.</t>
  </si>
  <si>
    <t>Průvodce vysvětlivkami a barevným kódováním</t>
  </si>
  <si>
    <t>Vstupní buňka</t>
  </si>
  <si>
    <t>Buňky určené pro přímé ruční zadávání.</t>
  </si>
  <si>
    <t>Automatická buňka</t>
  </si>
  <si>
    <t>Buňky automaticky vypočítávané pomocí vzorců, VLOOKUP nebo COUNTIFS. Nepřepisujte.</t>
  </si>
  <si>
    <t>Výběrová buňka</t>
  </si>
  <si>
    <t>Buňky obsahující rozevírací seznamy odkazující na číselník.</t>
  </si>
  <si>
    <t>Normální / Dokončeno</t>
  </si>
  <si>
    <t>Indikuje, že nebyly nalezeny žádné problémy nebo je úkol dokončen.</t>
  </si>
  <si>
    <t>Normální</t>
  </si>
  <si>
    <t>Varování / Probíhá</t>
  </si>
  <si>
    <t>Indikuje položky v kontrole/řešení nebo problémy vyžadující pozornost.</t>
  </si>
  <si>
    <t>Varování</t>
  </si>
  <si>
    <t>Mimo provoz / Nezahájeno</t>
  </si>
  <si>
    <t>Indikuje stav mimo provoz, nevyřešené problémy nebo opatření vyžadující rychlou reakci.</t>
  </si>
  <si>
    <t>Mimo provoz</t>
  </si>
  <si>
    <t>Provozní poznámky</t>
  </si>
  <si>
    <t>• Udržujte ID zařízení jedinečná. Listy Plán, Záznam, Foto a Oprava načítají názvy zařízení automaticky z Registru zařízení.</t>
  </si>
  <si>
    <t>• Změna voleb v listu Číselník aktualizuje možnosti dostupné v rozevíracích seznamech.</t>
  </si>
  <si>
    <t>• Buňky se vzorci jsou zvýrazněny světle šedou barvou. Pokud je omylem přepíšete, zkopírujte vzorec z vedlejších řádků.</t>
  </si>
  <si>
    <t>Dashboard</t>
  </si>
  <si>
    <t>Dashboard pro rychlou kontrolu stavu inspekce a údržby zařízení.</t>
  </si>
  <si>
    <t>Registrovaná zařízení</t>
  </si>
  <si>
    <t>Míra dokončení inspekcí</t>
  </si>
  <si>
    <t>Zařízení s varováním</t>
  </si>
  <si>
    <t>Nevyřízené opravy</t>
  </si>
  <si>
    <t>Stav zařízení</t>
  </si>
  <si>
    <t>Počet</t>
  </si>
  <si>
    <t>Podíl</t>
  </si>
  <si>
    <t>Stav plánu</t>
  </si>
  <si>
    <t>Měsíc</t>
  </si>
  <si>
    <t>Inspekce</t>
  </si>
  <si>
    <t>Dokončené opravy</t>
  </si>
  <si>
    <t>Komentáře</t>
  </si>
  <si>
    <t>Nezahájeno</t>
  </si>
  <si>
    <t>Probíhá</t>
  </si>
  <si>
    <t>Dokončeno</t>
  </si>
  <si>
    <t>Kategorie</t>
  </si>
  <si>
    <t>Počet zařízení</t>
  </si>
  <si>
    <t>Míra vyřazení z provozu</t>
  </si>
  <si>
    <t>HVAC</t>
  </si>
  <si>
    <t>Elektro</t>
  </si>
  <si>
    <t>Instalatérství</t>
  </si>
  <si>
    <t>Výrobní zařízení</t>
  </si>
  <si>
    <t>Požární bezpečnost</t>
  </si>
  <si>
    <t>Dopravní zařízení</t>
  </si>
  <si>
    <t>Stavební zařízení</t>
  </si>
  <si>
    <t>Registr zařízení</t>
  </si>
  <si>
    <t>Registruje základní informace o zařízení. ID zařízení se používá jako referenční klíč v jiných listech.</t>
  </si>
  <si>
    <t>ID zařízení</t>
  </si>
  <si>
    <t>Název zařízení</t>
  </si>
  <si>
    <t>Lokalita</t>
  </si>
  <si>
    <t>Datum instalace</t>
  </si>
  <si>
    <t>Interval</t>
  </si>
  <si>
    <t>Odpovědná osoba</t>
  </si>
  <si>
    <t>Aktuální stav</t>
  </si>
  <si>
    <t>Klimatizační jednotka AHU-1</t>
  </si>
  <si>
    <t>Budova centrály 1.NP</t>
  </si>
  <si>
    <t>Měsíčně</t>
  </si>
  <si>
    <t>Ken Sato</t>
  </si>
  <si>
    <t>Transformátor TR-2</t>
  </si>
  <si>
    <t>Továrna A</t>
  </si>
  <si>
    <t>Misaki Suzuki</t>
  </si>
  <si>
    <t>Vodní čerpadlo P-03</t>
  </si>
  <si>
    <t>Strojovna</t>
  </si>
  <si>
    <t>Čtvrtletně</t>
  </si>
  <si>
    <t>Naoki Tanaka</t>
  </si>
  <si>
    <t>Kompresor CP-01</t>
  </si>
  <si>
    <t>Továrna B</t>
  </si>
  <si>
    <t>Týdně</t>
  </si>
  <si>
    <t>Aya Yamamoto</t>
  </si>
  <si>
    <t>Systém požární signalizace FA-01</t>
  </si>
  <si>
    <t>Sklad</t>
  </si>
  <si>
    <t>Pololetně</t>
  </si>
  <si>
    <t>Sho Takahashi</t>
  </si>
  <si>
    <t>Plán inspekcí</t>
  </si>
  <si>
    <t>Zadejte plány inspekcí. Názvy zařízení se automaticky načítají přes ID zařízení z hlavního registru.</t>
  </si>
  <si>
    <t>ID plánu</t>
  </si>
  <si>
    <t>Plánované datum</t>
  </si>
  <si>
    <t>Inspektor</t>
  </si>
  <si>
    <t>Stav</t>
  </si>
  <si>
    <t>Záznam inspekcí</t>
  </si>
  <si>
    <t>Záznamy dokončených inspekcí. Názvy zařízení se automaticky načítají přes ID zařízení z hlavního registru.</t>
  </si>
  <si>
    <t>ID záznamu</t>
  </si>
  <si>
    <t>Datum kontroly</t>
  </si>
  <si>
    <t>Položka kontroly</t>
  </si>
  <si>
    <t>Výsledek</t>
  </si>
  <si>
    <t>Nutné opatření</t>
  </si>
  <si>
    <t>Poznámky</t>
  </si>
  <si>
    <t>Kontrola čistoty filtru a hluku</t>
  </si>
  <si>
    <t>Ne</t>
  </si>
  <si>
    <t>Vstup a výstup v pořádku. Bez abnormálního hluku.</t>
  </si>
  <si>
    <t>Kontrola izolačního odporu a teploty rozvaděče</t>
  </si>
  <si>
    <t>Ano</t>
  </si>
  <si>
    <t>Mírný nárůst teploty na svorkách. Doporučeno dotažení a opětovné měření.</t>
  </si>
  <si>
    <t>Kontrola úniku a výstupního tlaku</t>
  </si>
  <si>
    <t>Tlak je v normě. Žádné úniky nebyly nalezeny.</t>
  </si>
  <si>
    <t>Kontrola napnutí řemene a hluku</t>
  </si>
  <si>
    <t>Hlasitý hluk v pohonné jednotce. Mimo provoz do provedení opravy.</t>
  </si>
  <si>
    <t>Kontrola displeje přijímače a záložní baterie</t>
  </si>
  <si>
    <t>Indikátory a záložní napájení v pořádku.</t>
  </si>
  <si>
    <t>Fotodokumentace</t>
  </si>
  <si>
    <t>Správa fotografií z inspekcí a situace na místě. Vložte obrázky do oblasti pro přílohu fotografie.</t>
  </si>
  <si>
    <t>ID fotografie</t>
  </si>
  <si>
    <t>Popis situace</t>
  </si>
  <si>
    <t>Oblast pro přílohu fotografie</t>
  </si>
  <si>
    <t>Mírná změna barvy na svorkovnici. Fotozáznam nárůstu teploty.</t>
  </si>
  <si>
    <t>Zde vložte fotografii</t>
  </si>
  <si>
    <t>Kontrola těsnosti vodního čerpadla. Zem je suchá.</t>
  </si>
  <si>
    <t>Pohonná jednotka kompresoru. Foto umístění zdroje hluku.</t>
  </si>
  <si>
    <t>Kontrola kontrolky požárního poplachu. Normální svícení.</t>
  </si>
  <si>
    <t>Opatření k nápravě</t>
  </si>
  <si>
    <t>Spravuje stav nápravných opatření a oprav u problémů zjištěných během inspekcí.</t>
  </si>
  <si>
    <t>ID opravy</t>
  </si>
  <si>
    <t>Datum zjištění</t>
  </si>
  <si>
    <t>Detaily opravy</t>
  </si>
  <si>
    <t>Termín</t>
  </si>
  <si>
    <t>Datum dokončení</t>
  </si>
  <si>
    <t>Dotažení svorek a opětovné měření teploty rozvaděče</t>
  </si>
  <si>
    <t>Výměna hnacího řemene a podrobná inspekce ložiska</t>
  </si>
  <si>
    <t>Výměna ucpávkového těsnění</t>
  </si>
  <si>
    <t>Výměna filtru</t>
  </si>
  <si>
    <t>Měsíční přehled</t>
  </si>
  <si>
    <t>Automaticky agreguje měsíční inspekce, počty varování a dokončené opravy.</t>
  </si>
  <si>
    <t>Číselník</t>
  </si>
  <si>
    <t>Seznam možností použitých ve vstupech pro každý list. Podle potřeby přidejte nebo upravte.</t>
  </si>
  <si>
    <t>Stav opravy</t>
  </si>
  <si>
    <t>Denně</t>
  </si>
  <si>
    <t>Vizuální kontrola</t>
  </si>
  <si>
    <t>Budova centrály 2.NP</t>
  </si>
  <si>
    <t>Kontrola hluku a vibrací</t>
  </si>
  <si>
    <t>Kontrola úniků a kapání</t>
  </si>
  <si>
    <t>Kontrola teploty a tlaku</t>
  </si>
  <si>
    <t>Kontrola bezpečnostních prvků</t>
  </si>
  <si>
    <t>Ročně</t>
  </si>
  <si>
    <t>Yuto Nakamura</t>
  </si>
  <si>
    <t>Kontrola čistoty</t>
  </si>
  <si>
    <t>Venkovní areál</t>
  </si>
  <si>
    <t>Tým údržby</t>
  </si>
  <si>
    <t>Kontrola spotřebního materiálu</t>
  </si>
</sst>
</file>

<file path=xl/styles.xml><?xml version="1.0" encoding="utf-8"?>
<styleSheet xmlns="http://schemas.openxmlformats.org/spreadsheetml/2006/main">
  <numFmts count="6">
    <numFmt numFmtId="200" formatCode="yyyy/mm/dd"/>
    <numFmt numFmtId="201" formatCode="yyyy/mm"/>
    <numFmt numFmtId="202" formatCode="0"/>
    <numFmt numFmtId="203" formatCode="0&quot; Kus(y)&quot;"/>
    <numFmt numFmtId="204" formatCode="0%"/>
    <numFmt numFmtId="205" formatCode="0&quot; Případ(y)&quot;"/>
  </numFmts>
  <fonts count="13">
    <font>
      <sz val="11"/>
      <name val="Carlito"/>
    </font>
    <font>
      <sz val="10"/>
      <color rgb="FF2D3748"/>
      <name val="Meiryo UI"/>
    </font>
    <font>
      <b val="1"/>
      <sz val="16"/>
      <color rgb="FF1B365D"/>
      <name val="Meiryo UI"/>
    </font>
    <font>
      <sz val="10"/>
      <color rgb="FF718096"/>
      <name val="Meiryo UI"/>
    </font>
    <font>
      <b val="1"/>
      <sz val="10"/>
      <color rgb="FFFFFFFF"/>
      <name val="Meiryo UI"/>
    </font>
    <font>
      <b val="1"/>
      <sz val="11"/>
      <color rgb="FFFFFFFF"/>
      <name val="Meiryo UI"/>
    </font>
    <font>
      <b val="1"/>
      <sz val="10"/>
      <color rgb="FF1B365D"/>
      <name val="Meiryo UI"/>
    </font>
    <font>
      <b val="1"/>
      <sz val="10"/>
      <color rgb="FF2D3748"/>
      <name val="Meiryo UI"/>
    </font>
    <font>
      <b val="1"/>
      <sz val="10"/>
      <color rgb="FF03543F"/>
      <name val="Meiryo UI"/>
    </font>
    <font>
      <b val="1"/>
      <sz val="10"/>
      <color rgb="FF723B13"/>
      <name val="Meiryo UI"/>
    </font>
    <font>
      <b val="1"/>
      <sz val="10"/>
      <color rgb="FF9B1C1C"/>
      <name val="Meiryo UI"/>
    </font>
    <font>
      <sz val="9"/>
      <color rgb="FF718096"/>
      <name val="Meiryo UI"/>
    </font>
    <font>
      <b val="1"/>
      <sz val="22"/>
      <color rgb="FF1B365D"/>
      <name val="Meiryo UI"/>
    </font>
  </fonts>
  <fills count="12">
    <fill>
      <patternFill patternType="none"/>
    </fill>
    <fill>
      <patternFill patternType="gray125"/>
    </fill>
    <fill>
      <patternFill patternType="solid">
        <fgColor rgb="FFE6EEF8"/>
      </patternFill>
    </fill>
    <fill>
      <patternFill patternType="solid">
        <fgColor rgb="FFF7FAFC"/>
      </patternFill>
    </fill>
    <fill>
      <patternFill patternType="solid">
        <fgColor rgb="FF1B365D"/>
      </patternFill>
    </fill>
    <fill>
      <patternFill patternType="solid">
        <fgColor rgb="FFF0F4F8"/>
      </patternFill>
    </fill>
    <fill>
      <patternFill patternType="solid">
        <fgColor rgb="FFFFF8DB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FDE8E8"/>
      </patternFill>
    </fill>
    <fill>
      <patternFill patternType="solid">
        <fgColor rgb="FF2D3748"/>
      </patternFill>
    </fill>
    <fill>
      <patternFill patternType="solid">
        <fgColor rgb="FFFFFFFF"/>
      </patternFill>
    </fill>
  </fills>
  <borders count="8">
    <border/>
    <border/>
    <border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</border>
    <border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</border>
    <border>
      <left style="thin">
        <color rgb="FF1B365D"/>
      </left>
      <right style="thin">
        <color rgb="FF1B365D"/>
      </right>
      <top style="thin">
        <color rgb="FF1B365D"/>
      </top>
      <bottom style="thin">
        <color rgb="FF1B365D"/>
      </bottom>
    </border>
    <border>
      <left style="thin">
        <color rgb="FF1B365D"/>
      </left>
      <right style="thin">
        <color rgb="FF1B365D"/>
      </right>
      <top style="thin">
        <color rgb="FF1B365D"/>
      </top>
      <bottom style="thin">
        <color rgb="FF1B365D"/>
      </bottom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2" borderId="0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2" xfId="0" applyNumberFormat="true" applyFont="true" applyFill="true" applyBorder="true" applyAlignment="true">
      <alignment vertical="center" wrapText="true"/>
    </xf>
    <xf numFmtId="0" fontId="2" fillId="2" borderId="2" xfId="0" applyNumberFormat="true" applyFont="true" applyFill="true" applyBorder="true" applyAlignment="true">
      <alignment horizontal="left" vertical="center" wrapText="true"/>
    </xf>
    <xf numFmtId="0" fontId="1" fillId="2" borderId="1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3" xfId="0" applyNumberFormat="true" applyFont="true" applyFill="true" applyBorder="true" applyAlignment="true">
      <alignment vertical="center" wrapText="true"/>
    </xf>
    <xf numFmtId="0" fontId="2" fillId="2" borderId="3" xfId="0" applyNumberFormat="true" applyFont="true" applyFill="true" applyBorder="true" applyAlignment="true">
      <alignment horizontal="left" vertical="center" wrapText="true"/>
    </xf>
    <xf numFmtId="0" fontId="1" fillId="3" borderId="0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4" xfId="0" applyNumberFormat="true" applyFont="true" applyFill="true" applyBorder="true" applyAlignment="true">
      <alignment vertical="center" wrapText="true"/>
    </xf>
    <xf numFmtId="0" fontId="3" fillId="3" borderId="4" xfId="0" applyNumberFormat="true" applyFont="true" applyFill="true" applyBorder="true" applyAlignment="true">
      <alignment horizontal="left" vertical="center" wrapText="true"/>
    </xf>
    <xf numFmtId="0" fontId="1" fillId="3" borderId="1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vertical="center" wrapText="true"/>
    </xf>
    <xf numFmtId="0" fontId="3" fillId="3" borderId="5" xfId="0" applyNumberFormat="true" applyFont="true" applyFill="true" applyBorder="true" applyAlignment="true">
      <alignment vertical="center" wrapText="true"/>
    </xf>
    <xf numFmtId="0" fontId="3" fillId="3" borderId="5" xfId="0" applyNumberFormat="true" applyFont="true" applyFill="true" applyBorder="true" applyAlignment="true">
      <alignment horizontal="left"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4" fillId="4" borderId="0" xfId="0" applyNumberFormat="true" applyFont="true" applyFill="true" applyBorder="true" applyAlignment="true">
      <alignment vertical="center" wrapText="true"/>
    </xf>
    <xf numFmtId="0" fontId="4" fillId="4" borderId="2" xfId="0" applyNumberFormat="true" applyFont="true" applyFill="true" applyBorder="true" applyAlignment="true">
      <alignment vertical="center" wrapText="true"/>
    </xf>
    <xf numFmtId="0" fontId="4" fillId="4" borderId="2" xfId="0" applyNumberFormat="true" applyFont="true" applyFill="true" applyBorder="true" applyAlignment="true">
      <alignment horizontal="center"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4" fillId="4" borderId="1" xfId="0" applyNumberFormat="true" applyFont="true" applyFill="true" applyBorder="true" applyAlignment="true">
      <alignment vertical="center" wrapText="true"/>
    </xf>
    <xf numFmtId="0" fontId="4" fillId="4" borderId="3" xfId="0" applyNumberFormat="true" applyFont="true" applyFill="true" applyBorder="true" applyAlignment="true">
      <alignment vertical="center" wrapText="true"/>
    </xf>
    <xf numFmtId="0" fontId="4" fillId="4" borderId="3" xfId="0" applyNumberFormat="true" applyFont="true" applyFill="true" applyBorder="true" applyAlignment="true">
      <alignment horizontal="center" vertical="center" wrapText="true"/>
    </xf>
    <xf numFmtId="0" fontId="1" fillId="0" borderId="4" xfId="0" applyNumberFormat="true" applyFont="true" applyFill="true" applyBorder="true" applyAlignment="true">
      <alignment vertical="center" wrapText="true"/>
    </xf>
    <xf numFmtId="0" fontId="1" fillId="0" borderId="4" xfId="0" applyNumberFormat="true" applyFont="true" applyFill="true" applyBorder="true" applyAlignment="true">
      <alignment horizontal="left" vertical="center" wrapText="true"/>
    </xf>
    <xf numFmtId="0" fontId="1" fillId="0" borderId="5" xfId="0" applyNumberFormat="true" applyFont="true" applyFill="true" applyBorder="true" applyAlignment="true">
      <alignment vertical="center" wrapText="true"/>
    </xf>
    <xf numFmtId="0" fontId="1" fillId="0" borderId="5" xfId="0" applyNumberFormat="true" applyFont="true" applyFill="true" applyBorder="true" applyAlignment="true">
      <alignment horizontal="left" vertical="center" wrapText="true"/>
    </xf>
    <xf numFmtId="0" fontId="1" fillId="5" borderId="4" xfId="0" applyNumberFormat="true" applyFont="true" applyFill="true" applyBorder="true" applyAlignment="true">
      <alignment horizontal="left" vertical="center" wrapText="true"/>
    </xf>
    <xf numFmtId="0" fontId="1" fillId="5" borderId="5" xfId="0" applyNumberFormat="true" applyFont="true" applyFill="true" applyBorder="true" applyAlignment="true">
      <alignment horizontal="left" vertical="center" wrapText="true"/>
    </xf>
    <xf numFmtId="0" fontId="1" fillId="5" borderId="4" xfId="0" applyNumberFormat="true" applyFont="true" applyFill="true" applyBorder="true" applyAlignment="true">
      <alignment horizontal="center" vertical="center" wrapText="true"/>
    </xf>
    <xf numFmtId="0" fontId="1" fillId="5" borderId="5" xfId="0" applyNumberFormat="true" applyFont="true" applyFill="true" applyBorder="true" applyAlignment="true">
      <alignment horizontal="center" vertical="center" wrapText="true"/>
    </xf>
    <xf numFmtId="0" fontId="5" fillId="4" borderId="0" xfId="0" applyNumberFormat="true" applyFont="true" applyFill="true" applyBorder="true" applyAlignment="true">
      <alignment vertical="center" wrapText="true"/>
    </xf>
    <xf numFmtId="0" fontId="5" fillId="4" borderId="2" xfId="0" applyNumberFormat="true" applyFont="true" applyFill="true" applyBorder="true" applyAlignment="true">
      <alignment vertical="center" wrapText="true"/>
    </xf>
    <xf numFmtId="0" fontId="5" fillId="4" borderId="2" xfId="0" applyNumberFormat="true" applyFont="true" applyFill="true" applyBorder="true" applyAlignment="true">
      <alignment horizontal="left" vertical="center" wrapText="true"/>
    </xf>
    <xf numFmtId="0" fontId="5" fillId="4" borderId="1" xfId="0" applyNumberFormat="true" applyFont="true" applyFill="true" applyBorder="true" applyAlignment="true">
      <alignment vertical="center" wrapText="true"/>
    </xf>
    <xf numFmtId="0" fontId="5" fillId="4" borderId="3" xfId="0" applyNumberFormat="true" applyFont="true" applyFill="true" applyBorder="true" applyAlignment="true">
      <alignment vertical="center" wrapText="true"/>
    </xf>
    <xf numFmtId="0" fontId="5" fillId="4" borderId="3" xfId="0" applyNumberFormat="true" applyFont="true" applyFill="true" applyBorder="true" applyAlignment="true">
      <alignment horizontal="left" vertical="center" wrapText="true"/>
    </xf>
    <xf numFmtId="0" fontId="1" fillId="0" borderId="4" xfId="0" applyNumberFormat="true" applyFont="true" applyFill="true" applyBorder="true" applyAlignment="true">
      <alignment vertical="top" wrapText="true"/>
    </xf>
    <xf numFmtId="0" fontId="1" fillId="0" borderId="5" xfId="0" applyNumberFormat="true" applyFont="true" applyFill="true" applyBorder="true" applyAlignment="true">
      <alignment vertical="top" wrapText="true"/>
    </xf>
    <xf numFmtId="0" fontId="1" fillId="2" borderId="4" xfId="0" applyNumberFormat="true" applyFont="true" applyFill="true" applyBorder="true" applyAlignment="true">
      <alignment vertical="top" wrapText="true"/>
    </xf>
    <xf numFmtId="0" fontId="6" fillId="2" borderId="4" xfId="0" applyNumberFormat="true" applyFont="true" applyFill="true" applyBorder="true" applyAlignment="true">
      <alignment vertical="top" wrapText="true"/>
    </xf>
    <xf numFmtId="0" fontId="6" fillId="2" borderId="4" xfId="0" applyNumberFormat="true" applyFont="true" applyFill="true" applyBorder="true" applyAlignment="true">
      <alignment horizontal="center" vertical="top" wrapText="true"/>
    </xf>
    <xf numFmtId="0" fontId="1" fillId="2" borderId="5" xfId="0" applyNumberFormat="true" applyFont="true" applyFill="true" applyBorder="true" applyAlignment="true">
      <alignment vertical="top" wrapText="true"/>
    </xf>
    <xf numFmtId="0" fontId="6" fillId="2" borderId="5" xfId="0" applyNumberFormat="true" applyFont="true" applyFill="true" applyBorder="true" applyAlignment="true">
      <alignment vertical="top" wrapText="true"/>
    </xf>
    <xf numFmtId="0" fontId="6" fillId="2" borderId="5" xfId="0" applyNumberFormat="true" applyFont="true" applyFill="true" applyBorder="true" applyAlignment="true">
      <alignment horizontal="center" vertical="top" wrapText="true"/>
    </xf>
    <xf numFmtId="0" fontId="7" fillId="0" borderId="4" xfId="0" applyNumberFormat="true" applyFont="true" applyFill="true" applyBorder="true" applyAlignment="true">
      <alignment vertical="top" wrapText="true"/>
    </xf>
    <xf numFmtId="0" fontId="7" fillId="0" borderId="5" xfId="0" applyNumberFormat="true" applyFont="true" applyFill="true" applyBorder="true" applyAlignment="true">
      <alignment vertical="top" wrapText="true"/>
    </xf>
    <xf numFmtId="0" fontId="1" fillId="5" borderId="4" xfId="0" applyNumberFormat="true" applyFont="true" applyFill="true" applyBorder="true" applyAlignment="true">
      <alignment vertical="center" wrapText="true"/>
    </xf>
    <xf numFmtId="0" fontId="1" fillId="5" borderId="5" xfId="0" applyNumberFormat="true" applyFont="true" applyFill="true" applyBorder="true" applyAlignment="true">
      <alignment vertical="center" wrapText="true"/>
    </xf>
    <xf numFmtId="0" fontId="1" fillId="3" borderId="4" xfId="0" applyNumberFormat="true" applyFont="true" applyFill="true" applyBorder="true" applyAlignment="true">
      <alignment vertical="center" wrapText="true"/>
    </xf>
    <xf numFmtId="0" fontId="1" fillId="3" borderId="5" xfId="0" applyNumberFormat="true" applyFont="true" applyFill="true" applyBorder="true" applyAlignment="true">
      <alignment vertical="center" wrapText="true"/>
    </xf>
    <xf numFmtId="0" fontId="1" fillId="6" borderId="4" xfId="0" applyNumberFormat="true" applyFont="true" applyFill="true" applyBorder="true" applyAlignment="true">
      <alignment vertical="center" wrapText="true"/>
    </xf>
    <xf numFmtId="0" fontId="1" fillId="6" borderId="5" xfId="0" applyNumberFormat="true" applyFont="true" applyFill="true" applyBorder="true" applyAlignment="true">
      <alignment vertical="center" wrapText="true"/>
    </xf>
    <xf numFmtId="0" fontId="1" fillId="7" borderId="4" xfId="0" applyNumberFormat="true" applyFont="true" applyFill="true" applyBorder="true" applyAlignment="true">
      <alignment vertical="center" wrapText="true"/>
    </xf>
    <xf numFmtId="0" fontId="1" fillId="7" borderId="5" xfId="0" applyNumberFormat="true" applyFont="true" applyFill="true" applyBorder="true" applyAlignment="true">
      <alignment vertical="center" wrapText="true"/>
    </xf>
    <xf numFmtId="0" fontId="1" fillId="8" borderId="4" xfId="0" applyNumberFormat="true" applyFont="true" applyFill="true" applyBorder="true" applyAlignment="true">
      <alignment vertical="center" wrapText="true"/>
    </xf>
    <xf numFmtId="0" fontId="1" fillId="8" borderId="5" xfId="0" applyNumberFormat="true" applyFont="true" applyFill="true" applyBorder="true" applyAlignment="true">
      <alignment vertical="center" wrapText="true"/>
    </xf>
    <xf numFmtId="0" fontId="1" fillId="9" borderId="4" xfId="0" applyNumberFormat="true" applyFont="true" applyFill="true" applyBorder="true" applyAlignment="true">
      <alignment vertical="center" wrapText="true"/>
    </xf>
    <xf numFmtId="0" fontId="1" fillId="9" borderId="5" xfId="0" applyNumberFormat="true" applyFont="true" applyFill="true" applyBorder="true" applyAlignment="true">
      <alignment vertical="center" wrapText="true"/>
    </xf>
    <xf numFmtId="0" fontId="8" fillId="7" borderId="4" xfId="0" applyNumberFormat="true" applyFont="true" applyFill="true" applyBorder="true" applyAlignment="true">
      <alignment vertical="center" wrapText="true"/>
    </xf>
    <xf numFmtId="0" fontId="8" fillId="7" borderId="5" xfId="0" applyNumberFormat="true" applyFont="true" applyFill="true" applyBorder="true" applyAlignment="true">
      <alignment vertical="center" wrapText="true"/>
    </xf>
    <xf numFmtId="0" fontId="9" fillId="8" borderId="4" xfId="0" applyNumberFormat="true" applyFont="true" applyFill="true" applyBorder="true" applyAlignment="true">
      <alignment vertical="center" wrapText="true"/>
    </xf>
    <xf numFmtId="0" fontId="9" fillId="8" borderId="5" xfId="0" applyNumberFormat="true" applyFont="true" applyFill="true" applyBorder="true" applyAlignment="true">
      <alignment vertical="center" wrapText="true"/>
    </xf>
    <xf numFmtId="0" fontId="10" fillId="9" borderId="4" xfId="0" applyNumberFormat="true" applyFont="true" applyFill="true" applyBorder="true" applyAlignment="true">
      <alignment vertical="center" wrapText="true"/>
    </xf>
    <xf numFmtId="0" fontId="10" fillId="9" borderId="5" xfId="0" applyNumberFormat="true" applyFont="true" applyFill="true" applyBorder="true" applyAlignment="true">
      <alignment vertical="center" wrapText="true"/>
    </xf>
    <xf numFmtId="0" fontId="1" fillId="10" borderId="0" xfId="0" applyNumberFormat="true" applyFont="true" applyFill="true" applyBorder="true" applyAlignment="true">
      <alignment vertical="center" wrapText="true"/>
    </xf>
    <xf numFmtId="0" fontId="5" fillId="10" borderId="0" xfId="0" applyNumberFormat="true" applyFont="true" applyFill="true" applyBorder="true" applyAlignment="true">
      <alignment vertical="center" wrapText="true"/>
    </xf>
    <xf numFmtId="0" fontId="5" fillId="10" borderId="2" xfId="0" applyNumberFormat="true" applyFont="true" applyFill="true" applyBorder="true" applyAlignment="true">
      <alignment vertical="center" wrapText="true"/>
    </xf>
    <xf numFmtId="0" fontId="5" fillId="10" borderId="2" xfId="0" applyNumberFormat="true" applyFont="true" applyFill="true" applyBorder="true" applyAlignment="true">
      <alignment horizontal="left" vertical="center" wrapText="true"/>
    </xf>
    <xf numFmtId="0" fontId="1" fillId="10" borderId="1" xfId="0" applyNumberFormat="true" applyFont="true" applyFill="true" applyBorder="true" applyAlignment="true">
      <alignment vertical="center" wrapText="true"/>
    </xf>
    <xf numFmtId="0" fontId="5" fillId="10" borderId="1" xfId="0" applyNumberFormat="true" applyFont="true" applyFill="true" applyBorder="true" applyAlignment="true">
      <alignment vertical="center" wrapText="true"/>
    </xf>
    <xf numFmtId="0" fontId="5" fillId="10" borderId="3" xfId="0" applyNumberFormat="true" applyFont="true" applyFill="true" applyBorder="true" applyAlignment="true">
      <alignment vertical="center" wrapText="true"/>
    </xf>
    <xf numFmtId="0" fontId="5" fillId="10" borderId="3" xfId="0" applyNumberFormat="true" applyFont="true" applyFill="true" applyBorder="true" applyAlignment="true">
      <alignment horizontal="left" vertical="center" wrapText="true"/>
    </xf>
    <xf numFmtId="0" fontId="1" fillId="3" borderId="4" xfId="0" applyNumberFormat="true" applyFont="true" applyFill="true" applyBorder="true" applyAlignment="true">
      <alignment vertical="top" wrapText="true"/>
    </xf>
    <xf numFmtId="0" fontId="1" fillId="3" borderId="5" xfId="0" applyNumberFormat="true" applyFont="true" applyFill="true" applyBorder="true" applyAlignment="true">
      <alignment vertical="top" wrapText="true"/>
    </xf>
    <xf numFmtId="0" fontId="1" fillId="6" borderId="4" xfId="0" applyNumberFormat="true" applyFont="true" applyFill="true" applyBorder="true" applyAlignment="true">
      <alignment horizontal="left" vertical="center" wrapText="true"/>
    </xf>
    <xf numFmtId="0" fontId="1" fillId="6" borderId="5" xfId="0" applyNumberFormat="true" applyFont="true" applyFill="true" applyBorder="true" applyAlignment="true">
      <alignment horizontal="left" vertical="center" wrapText="true"/>
    </xf>
    <xf numFmtId="200" fontId="1" fillId="5" borderId="4" xfId="0" applyNumberFormat="true" applyFont="true" applyFill="true" applyBorder="true" applyAlignment="true">
      <alignment horizontal="left" vertical="center" wrapText="true"/>
    </xf>
    <xf numFmtId="200" fontId="1" fillId="5" borderId="5" xfId="0" applyNumberFormat="true" applyFont="true" applyFill="true" applyBorder="true" applyAlignment="true">
      <alignment horizontal="left" vertical="center" wrapText="true"/>
    </xf>
    <xf numFmtId="0" fontId="1" fillId="6" borderId="4" xfId="0" applyNumberFormat="true" applyFont="true" applyFill="true" applyBorder="true" applyAlignment="true">
      <alignment horizontal="center" vertical="center" wrapText="true"/>
    </xf>
    <xf numFmtId="0" fontId="1" fillId="6" borderId="5" xfId="0" applyNumberFormat="true" applyFont="true" applyFill="true" applyBorder="true" applyAlignment="true">
      <alignment horizontal="center" vertical="center" wrapText="true"/>
    </xf>
    <xf numFmtId="0" fontId="1" fillId="3" borderId="4" xfId="0" applyNumberFormat="true" applyFont="true" applyFill="true" applyBorder="true" applyAlignment="true">
      <alignment horizontal="left" vertical="center" wrapText="true"/>
    </xf>
    <xf numFmtId="0" fontId="1" fillId="3" borderId="5" xfId="0" applyNumberFormat="true" applyFont="true" applyFill="true" applyBorder="true" applyAlignment="true">
      <alignment horizontal="left" vertical="center" wrapText="true"/>
    </xf>
    <xf numFmtId="0" fontId="11" fillId="3" borderId="4" xfId="0" applyNumberFormat="true" applyFont="true" applyFill="true" applyBorder="true" applyAlignment="true">
      <alignment horizontal="left" vertical="center" wrapText="true"/>
    </xf>
    <xf numFmtId="0" fontId="11" fillId="3" borderId="6" xfId="0" applyNumberFormat="true" applyFont="true" applyFill="true" applyBorder="true" applyAlignment="true">
      <alignment horizontal="left" vertical="center" wrapText="true"/>
    </xf>
    <xf numFmtId="0" fontId="11" fillId="3" borderId="6" xfId="0" applyNumberFormat="true" applyFont="true" applyFill="true" applyBorder="true" applyAlignment="true">
      <alignment horizontal="center" vertical="center" wrapText="true"/>
    </xf>
    <xf numFmtId="0" fontId="11" fillId="3" borderId="5" xfId="0" applyNumberFormat="true" applyFont="true" applyFill="true" applyBorder="true" applyAlignment="true">
      <alignment horizontal="left" vertical="center" wrapText="true"/>
    </xf>
    <xf numFmtId="0" fontId="11" fillId="3" borderId="7" xfId="0" applyNumberFormat="true" applyFont="true" applyFill="true" applyBorder="true" applyAlignment="true">
      <alignment horizontal="left" vertical="center" wrapText="true"/>
    </xf>
    <xf numFmtId="0" fontId="11" fillId="3" borderId="7" xfId="0" applyNumberFormat="true" applyFont="true" applyFill="true" applyBorder="true" applyAlignment="true">
      <alignment horizontal="center" vertical="center" wrapText="true"/>
    </xf>
    <xf numFmtId="201" fontId="1" fillId="5" borderId="4" xfId="0" applyNumberFormat="true" applyFont="true" applyFill="true" applyBorder="true" applyAlignment="true">
      <alignment horizontal="left" vertical="center" wrapText="true"/>
    </xf>
    <xf numFmtId="201" fontId="1" fillId="5" borderId="5" xfId="0" applyNumberFormat="true" applyFont="true" applyFill="true" applyBorder="true" applyAlignment="true">
      <alignment horizontal="left" vertical="center" wrapText="true"/>
    </xf>
    <xf numFmtId="202" fontId="1" fillId="3" borderId="4" xfId="0" applyNumberFormat="true" applyFont="true" applyFill="true" applyBorder="true" applyAlignment="true">
      <alignment horizontal="left" vertical="center" wrapText="true"/>
    </xf>
    <xf numFmtId="202" fontId="1" fillId="3" borderId="5" xfId="0" applyNumberFormat="true" applyFont="true" applyFill="true" applyBorder="true" applyAlignment="true">
      <alignment horizontal="left" vertical="center" wrapText="true"/>
    </xf>
    <xf numFmtId="202" fontId="1" fillId="3" borderId="4" xfId="0" applyNumberFormat="true" applyFont="true" applyFill="true" applyBorder="true" applyAlignment="true">
      <alignment horizontal="center" vertical="center" wrapText="true"/>
    </xf>
    <xf numFmtId="202" fontId="1" fillId="3" borderId="5" xfId="0" applyNumberFormat="true" applyFont="true" applyFill="true" applyBorder="true" applyAlignment="true">
      <alignment horizontal="center" vertical="center" wrapText="true"/>
    </xf>
    <xf numFmtId="0" fontId="4" fillId="4" borderId="6" xfId="0" applyNumberFormat="true" applyFont="true" applyFill="true" applyBorder="true" applyAlignment="true">
      <alignment vertical="center" wrapText="true"/>
    </xf>
    <xf numFmtId="0" fontId="4" fillId="4" borderId="6" xfId="0" applyNumberFormat="true" applyFont="true" applyFill="true" applyBorder="true" applyAlignment="true">
      <alignment horizontal="center" vertical="center" wrapText="true"/>
    </xf>
    <xf numFmtId="0" fontId="4" fillId="4" borderId="7" xfId="0" applyNumberFormat="true" applyFont="true" applyFill="true" applyBorder="true" applyAlignment="true">
      <alignment vertical="center" wrapText="true"/>
    </xf>
    <xf numFmtId="0" fontId="4" fillId="4" borderId="7" xfId="0" applyNumberFormat="true" applyFont="true" applyFill="true" applyBorder="true" applyAlignment="true">
      <alignment horizontal="center" vertical="center" wrapText="true"/>
    </xf>
    <xf numFmtId="0" fontId="1" fillId="11" borderId="0" xfId="0" applyNumberFormat="true" applyFont="true" applyFill="true" applyBorder="true" applyAlignment="true">
      <alignment vertical="center" wrapText="true"/>
    </xf>
    <xf numFmtId="0" fontId="12" fillId="11" borderId="0" xfId="0" applyNumberFormat="true" applyFont="true" applyFill="true" applyBorder="true" applyAlignment="true">
      <alignment vertical="center" wrapText="true"/>
    </xf>
    <xf numFmtId="0" fontId="12" fillId="11" borderId="2" xfId="0" applyNumberFormat="true" applyFont="true" applyFill="true" applyBorder="true" applyAlignment="true">
      <alignment vertical="center" wrapText="true"/>
    </xf>
    <xf numFmtId="0" fontId="12" fillId="11" borderId="2" xfId="0" applyNumberFormat="true" applyFont="true" applyFill="true" applyBorder="true" applyAlignment="true">
      <alignment horizontal="center" vertical="center" wrapText="true"/>
    </xf>
    <xf numFmtId="0" fontId="1" fillId="11" borderId="1" xfId="0" applyNumberFormat="true" applyFont="true" applyFill="true" applyBorder="true" applyAlignment="true">
      <alignment vertical="center" wrapText="true"/>
    </xf>
    <xf numFmtId="0" fontId="12" fillId="11" borderId="1" xfId="0" applyNumberFormat="true" applyFont="true" applyFill="true" applyBorder="true" applyAlignment="true">
      <alignment vertical="center" wrapText="true"/>
    </xf>
    <xf numFmtId="0" fontId="12" fillId="11" borderId="3" xfId="0" applyNumberFormat="true" applyFont="true" applyFill="true" applyBorder="true" applyAlignment="true">
      <alignment vertical="center" wrapText="true"/>
    </xf>
    <xf numFmtId="0" fontId="12" fillId="11" borderId="3" xfId="0" applyNumberFormat="true" applyFont="true" applyFill="true" applyBorder="true" applyAlignment="true">
      <alignment horizontal="center" vertical="center" wrapText="true"/>
    </xf>
    <xf numFmtId="203" fontId="12" fillId="11" borderId="2" xfId="0" applyNumberFormat="true" applyFont="true" applyFill="true" applyBorder="true" applyAlignment="true">
      <alignment horizontal="center" vertical="center" wrapText="true"/>
    </xf>
    <xf numFmtId="203" fontId="12" fillId="11" borderId="3" xfId="0" applyNumberFormat="true" applyFont="true" applyFill="true" applyBorder="true" applyAlignment="true">
      <alignment horizontal="center" vertical="center" wrapText="true"/>
    </xf>
    <xf numFmtId="204" fontId="12" fillId="11" borderId="2" xfId="0" applyNumberFormat="true" applyFont="true" applyFill="true" applyBorder="true" applyAlignment="true">
      <alignment horizontal="center" vertical="center" wrapText="true"/>
    </xf>
    <xf numFmtId="204" fontId="12" fillId="11" borderId="3" xfId="0" applyNumberFormat="true" applyFont="true" applyFill="true" applyBorder="true" applyAlignment="true">
      <alignment horizontal="center" vertical="center" wrapText="true"/>
    </xf>
    <xf numFmtId="205" fontId="12" fillId="11" borderId="2" xfId="0" applyNumberFormat="true" applyFont="true" applyFill="true" applyBorder="true" applyAlignment="true">
      <alignment horizontal="center" vertical="center" wrapText="true"/>
    </xf>
    <xf numFmtId="205" fontId="12" fillId="11" borderId="3" xfId="0" applyNumberFormat="true" applyFont="true" applyFill="true" applyBorder="true" applyAlignment="true">
      <alignment horizontal="center" vertical="center" wrapText="true"/>
    </xf>
    <xf numFmtId="204" fontId="1" fillId="3" borderId="4" xfId="0" applyNumberFormat="true" applyFont="true" applyFill="true" applyBorder="true" applyAlignment="true">
      <alignment horizontal="left" vertical="center" wrapText="true"/>
    </xf>
    <xf numFmtId="204" fontId="1" fillId="3" borderId="5" xfId="0" applyNumberFormat="true" applyFont="true" applyFill="true" applyBorder="true" applyAlignment="true">
      <alignment horizontal="left" vertical="center" wrapText="true"/>
    </xf>
    <xf numFmtId="0" fontId="1" fillId="0" borderId="4" xfId="0" applyNumberFormat="true" applyFont="true" applyFill="true" applyBorder="true" applyAlignment="true">
      <alignment horizontal="center" vertical="center" wrapText="true"/>
    </xf>
    <xf numFmtId="0" fontId="1" fillId="0" borderId="5" xfId="0" applyNumberFormat="true" applyFont="true" applyFill="true" applyBorder="true" applyAlignment="true">
      <alignment horizontal="center" vertical="center" wrapText="true"/>
    </xf>
    <xf numFmtId="201" fontId="1" fillId="3" borderId="4" xfId="0" applyNumberFormat="true" applyFont="true" applyFill="true" applyBorder="true" applyAlignment="true">
      <alignment horizontal="left" vertical="center" wrapText="true"/>
    </xf>
    <xf numFmtId="201" fontId="1" fillId="3" borderId="5" xfId="0" applyNumberFormat="true" applyFont="true" applyFill="true" applyBorder="true" applyAlignment="true">
      <alignment horizontal="left" vertical="center" wrapText="true"/>
    </xf>
  </cellXfs>
  <cellStyles count="1">
    <cellStyle name="Normal" xfId="0"/>
  </cellStyles>
  <dxfs count="49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</dxfs>
</styleSheet>
</file>

<file path=xl/_rels/workbook.xml.rels><?xml version="1.0" encoding="UTF-8"?>
<Relationships xmlns="http://schemas.openxmlformats.org/package/2006/relationships"><Relationship Id="Rb7489ab149c04bb1" Target="styles.xml" Type="http://schemas.openxmlformats.org/officeDocument/2006/relationships/styles"></Relationship><Relationship Id="Rb86620bf058447c3" Target="theme/theme1.xml" Type="http://schemas.openxmlformats.org/officeDocument/2006/relationships/theme"></Relationship><Relationship Id="Rc275287c29bb4f65" Target="sharedStrings.xml" Type="http://schemas.openxmlformats.org/officeDocument/2006/relationships/sharedStrings"></Relationship><Relationship Id="R0a221f04c41b47d1" Target="worksheets/sheet1.xml" Type="http://schemas.openxmlformats.org/officeDocument/2006/relationships/worksheet"></Relationship><Relationship Id="R947b01450ba548f0" Target="worksheets/sheet2.xml" Type="http://schemas.openxmlformats.org/officeDocument/2006/relationships/worksheet"></Relationship><Relationship Id="R7c797d78e945419e" Target="worksheets/sheet3.xml" Type="http://schemas.openxmlformats.org/officeDocument/2006/relationships/worksheet"></Relationship><Relationship Id="Rd07bf78d160f4b50" Target="worksheets/sheet4.xml" Type="http://schemas.openxmlformats.org/officeDocument/2006/relationships/worksheet"></Relationship><Relationship Id="Rfa15d4f6bd3e40be" Target="worksheets/sheet5.xml" Type="http://schemas.openxmlformats.org/officeDocument/2006/relationships/worksheet"></Relationship><Relationship Id="R862bab0f6ba348d5" Target="worksheets/sheet6.xml" Type="http://schemas.openxmlformats.org/officeDocument/2006/relationships/worksheet"></Relationship><Relationship Id="Rb2380c1e58e54927" Target="worksheets/sheet7.xml" Type="http://schemas.openxmlformats.org/officeDocument/2006/relationships/worksheet"></Relationship><Relationship Id="R96433cbfff31473f" Target="worksheets/sheet8.xml" Type="http://schemas.openxmlformats.org/officeDocument/2006/relationships/worksheet"></Relationship><Relationship Id="R8e4165def0834c9a" Target="worksheets/sheet9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638f1adcbe5f4ea1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Počet zařízení</c:v>
          </c:tx>
          <c:cat>
            <c:strRef>
              <c:f>'Dashboard'!$A$11:$A$13</c:f>
              <c:strCache>
                <c:ptCount val="0"/>
              </c:strCache>
            </c:strRef>
          </c:cat>
          <c:val>
            <c:numRef>
              <c:f>'Dashboard'!$B$11:$B$13</c:f>
              <c:numCache>
                <c:formatCode>0.0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.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15</xdr:row>
      <xdr:rowOff>0</xdr:rowOff>
    </xdr:from>
    <xdr:to>
      <xdr:col>12</xdr:col>
      <xdr:colOff>0</xdr:colOff>
      <xdr:row>28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38f1adcbe5f4ea1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2" name="EquipmentRegisterTable" displayName="EquipmentRegisterTable" ref="A4:H104" headerRowCount="1">
  <x:tableColumns count="8">
    <x:tableColumn id="1" name="ID zařízení"/>
    <x:tableColumn id="2" name="Název zařízení"/>
    <x:tableColumn id="3" name="Kategorie"/>
    <x:tableColumn id="4" name="Lokalita"/>
    <x:tableColumn id="5" name="Datum instalace"/>
    <x:tableColumn id="6" name="Interval"/>
    <x:tableColumn id="7" name="Odpovědná osoba"/>
    <x:tableColumn id="8" name="Aktuální stav"/>
  </x:tableColumns>
  <x:tableStyleInfo name="TableStyleMedium2" showRowStripes="1"/>
</x:table>
</file>

<file path=xl/tables/table2.xml><?xml version="1.0" encoding="utf-8"?>
<x:table xmlns:x="http://schemas.openxmlformats.org/spreadsheetml/2006/main" id="3" name="InspectionPlanTable" displayName="InspectionPlanTable" ref="A4:F104" headerRowCount="1">
  <x:tableColumns count="6">
    <x:tableColumn id="1" name="ID plánu"/>
    <x:tableColumn id="2" name="Plánované datum"/>
    <x:tableColumn id="3" name="ID zařízení"/>
    <x:tableColumn id="4" name="Název zařízení"/>
    <x:tableColumn id="5" name="Inspektor"/>
    <x:tableColumn id="6" name="Stav"/>
  </x:tableColumns>
  <x:tableStyleInfo name="TableStyleMedium2" showRowStripes="1"/>
</x:table>
</file>

<file path=xl/tables/table3.xml><?xml version="1.0" encoding="utf-8"?>
<x:table xmlns:x="http://schemas.openxmlformats.org/spreadsheetml/2006/main" id="4" name="InspectionLogTable" displayName="InspectionLogTable" ref="A4:I104" headerRowCount="1">
  <x:tableColumns count="9">
    <x:tableColumn id="1" name="ID záznamu"/>
    <x:tableColumn id="2" name="Datum kontroly"/>
    <x:tableColumn id="3" name="ID zařízení"/>
    <x:tableColumn id="4" name="Název zařízení"/>
    <x:tableColumn id="5" name="Položka kontroly"/>
    <x:tableColumn id="6" name="Inspektor"/>
    <x:tableColumn id="7" name="Výsledek"/>
    <x:tableColumn id="8" name="Nutné opatření"/>
    <x:tableColumn id="9" name="Poznámky"/>
  </x:tableColumns>
  <x:tableStyleInfo name="TableStyleMedium2" showRowStripes="1"/>
</x:table>
</file>

<file path=xl/tables/table4.xml><?xml version="1.0" encoding="utf-8"?>
<x:table xmlns:x="http://schemas.openxmlformats.org/spreadsheetml/2006/main" id="5" name="PhotoRegisterTable" displayName="PhotoRegisterTable" ref="A4:E104" headerRowCount="1">
  <x:tableColumns count="5">
    <x:tableColumn id="1" name="ID fotografie"/>
    <x:tableColumn id="2" name="Datum kontroly"/>
    <x:tableColumn id="3" name="ID zařízení"/>
    <x:tableColumn id="4" name="Popis situace"/>
    <x:tableColumn id="5" name="Oblast pro přílohu fotografie"/>
  </x:tableColumns>
  <x:tableStyleInfo name="TableStyleMedium2" showRowStripes="1"/>
</x:table>
</file>

<file path=xl/tables/table5.xml><?xml version="1.0" encoding="utf-8"?>
<x:table xmlns:x="http://schemas.openxmlformats.org/spreadsheetml/2006/main" id="6" name="RepairActionsTable" displayName="RepairActionsTable" ref="A4:G104" headerRowCount="1">
  <x:tableColumns count="7">
    <x:tableColumn id="1" name="ID opravy"/>
    <x:tableColumn id="2" name="Datum zjištění"/>
    <x:tableColumn id="3" name="ID zařízení"/>
    <x:tableColumn id="4" name="Detaily opravy"/>
    <x:tableColumn id="5" name="Termín"/>
    <x:tableColumn id="6" name="Datum dokončení"/>
    <x:tableColumn id="7" name="Stav"/>
  </x:tableColumns>
  <x:tableStyleInfo name="TableStyleMedium2" showRowStripes="1"/>
</x:table>
</file>

<file path=xl/tables/table6.xml><?xml version="1.0" encoding="utf-8"?>
<x:table xmlns:x="http://schemas.openxmlformats.org/spreadsheetml/2006/main" id="7" name="MonthlySummaryTable" displayName="MonthlySummaryTable" ref="A4:D16" headerRowCount="1">
  <x:tableColumns count="4">
    <x:tableColumn id="1" name="Měsíc"/>
    <x:tableColumn id="2" name="Inspekce"/>
    <x:tableColumn id="3" name="Varování"/>
    <x:tableColumn id="4" name="Dokončené opravy"/>
  </x:tableColumns>
  <x:tableStyleInfo name="TableStyleMedium2" showRowStripes="1"/>
</x:table>
</file>

<file path=xl/tables/table7.xml><?xml version="1.0" encoding="utf-8"?>
<x:table xmlns:x="http://schemas.openxmlformats.org/spreadsheetml/2006/main" id="1" name="DictionaryTable" displayName="DictionaryTable" ref="A4:J30" headerRowCount="1">
  <x:tableColumns count="10">
    <x:tableColumn id="1" name="Interval"/>
    <x:tableColumn id="2" name="Kategorie"/>
    <x:tableColumn id="3" name="Lokalita"/>
    <x:tableColumn id="4" name="Odpovědná osoba"/>
    <x:tableColumn id="5" name="Stav zařízení"/>
    <x:tableColumn id="6" name="Stav plánu"/>
    <x:tableColumn id="7" name="Výsledek"/>
    <x:tableColumn id="8" name="Nutné opatření"/>
    <x:tableColumn id="9" name="Stav opravy"/>
    <x:tableColumn id="10" name="Položka kontroly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Modern Navy Maintenance">
  <a:themeElements>
    <a:clrScheme name="Modern Navy Maintenance">
      <a:dk1>
        <a:srgbClr val="1A202C"/>
      </a:dk1>
      <a:lt1>
        <a:srgbClr val="FFFFFF"/>
      </a:lt1>
      <a:dk2>
        <a:srgbClr val="0E2841"/>
      </a:dk2>
      <a:lt2>
        <a:srgbClr val="F7FAFC"/>
      </a:lt2>
      <a:accent1>
        <a:srgbClr val="1B365D"/>
      </a:accent1>
      <a:accent2>
        <a:srgbClr val="4A5568"/>
      </a:accent2>
      <a:accent3>
        <a:srgbClr val="2F855A"/>
      </a:accent3>
      <a:accent4>
        <a:srgbClr val="B7791F"/>
      </a:accent4>
      <a:accent5>
        <a:srgbClr val="C53030"/>
      </a:accent5>
      <a:accent6>
        <a:srgbClr val="4EA72E"/>
      </a:accent6>
      <a:hlink>
        <a:srgbClr val="2B6CB0"/>
      </a:hlink>
      <a:folHlink>
        <a:srgbClr val="553C9A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Modern Navy Maintenan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94ecf96b015940a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1.xml" Id="Rd310e4378135409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2.xml" Id="R377f7c270e88456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3.xml" Id="Rd6f4cb7d4aff498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4.xml" Id="R98eb73e70a714509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5.xml" Id="R5ace356e53e04c1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6.xml" Id="R83df77c02a8c4e5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7.xml" Id="R43b61775affa46d0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3"/>
    <col customWidth="true" max="2" min="2" width="18"/>
    <col customWidth="true" max="3" min="3" width="52"/>
    <col customWidth="true" max="4" min="4" width="18"/>
    <col customWidth="true" max="10" min="5" width="12"/>
  </cols>
  <sheetData>
    <row r="1" ht="30" customHeight="true">
      <c r="A1" s="11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2" customHeight="true">
      <c r="A2" s="19" t="s">
        <v>1</v>
      </c>
      <c r="B2" s="6"/>
      <c r="C2" s="6"/>
      <c r="D2" s="6"/>
      <c r="E2" s="6"/>
      <c r="F2" s="6"/>
      <c r="G2" s="6"/>
      <c r="H2" s="6"/>
      <c r="I2" s="6"/>
      <c r="J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</row>
    <row r="4">
      <c r="A4" s="42" t="s">
        <v>2</v>
      </c>
      <c r="B4" s="6"/>
      <c r="C4" s="6"/>
      <c r="D4" s="6"/>
      <c r="E4" s="6"/>
      <c r="F4" s="6"/>
      <c r="G4" s="6"/>
      <c r="H4" s="6"/>
      <c r="I4" s="6"/>
      <c r="J4" s="6"/>
    </row>
    <row r="5" ht="42" customHeight="true">
      <c r="A5" s="50" t="s">
        <v>3</v>
      </c>
      <c r="B5" s="54" t="s">
        <v>4</v>
      </c>
      <c r="C5" s="46" t="s">
        <v>5</v>
      </c>
      <c r="D5" s="6"/>
      <c r="E5" s="6"/>
      <c r="F5" s="6"/>
      <c r="G5" s="6"/>
      <c r="H5" s="6"/>
      <c r="I5" s="6"/>
      <c r="J5" s="6"/>
    </row>
    <row r="6" ht="42" customHeight="true">
      <c r="A6" s="50" t="s">
        <v>6</v>
      </c>
      <c r="B6" s="54" t="s">
        <v>7</v>
      </c>
      <c r="C6" s="46" t="s">
        <v>8</v>
      </c>
      <c r="D6" s="6"/>
      <c r="E6" s="6"/>
      <c r="F6" s="6"/>
      <c r="G6" s="6"/>
      <c r="H6" s="6"/>
      <c r="I6" s="6"/>
      <c r="J6" s="6"/>
    </row>
    <row r="7" ht="42" customHeight="true">
      <c r="A7" s="50" t="s">
        <v>9</v>
      </c>
      <c r="B7" s="54" t="s">
        <v>10</v>
      </c>
      <c r="C7" s="46" t="s">
        <v>11</v>
      </c>
      <c r="D7" s="6"/>
      <c r="E7" s="6"/>
      <c r="F7" s="6"/>
      <c r="G7" s="6"/>
      <c r="H7" s="6"/>
      <c r="I7" s="6"/>
      <c r="J7" s="6"/>
    </row>
    <row r="8" ht="42" customHeight="true">
      <c r="A8" s="50" t="s">
        <v>12</v>
      </c>
      <c r="B8" s="54" t="s">
        <v>13</v>
      </c>
      <c r="C8" s="46" t="s">
        <v>14</v>
      </c>
      <c r="D8" s="6"/>
      <c r="E8" s="6"/>
      <c r="F8" s="6"/>
      <c r="G8" s="6"/>
      <c r="H8" s="6"/>
      <c r="I8" s="6"/>
      <c r="J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</row>
    <row r="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>
      <c r="A11" s="42" t="s">
        <v>15</v>
      </c>
      <c r="B11" s="6"/>
      <c r="C11" s="6"/>
      <c r="D11" s="6"/>
      <c r="E11" s="6"/>
      <c r="F11" s="6"/>
      <c r="G11" s="6"/>
      <c r="H11" s="6"/>
      <c r="I11" s="6"/>
      <c r="J11" s="6"/>
    </row>
    <row r="12" ht="28" customHeight="true">
      <c r="A12" s="32" t="s">
        <v>16</v>
      </c>
      <c r="B12" s="32" t="s">
        <v>17</v>
      </c>
      <c r="C12" s="56"/>
      <c r="D12" s="56"/>
      <c r="E12" s="6"/>
      <c r="F12" s="6"/>
      <c r="G12" s="6"/>
      <c r="H12" s="6"/>
      <c r="I12" s="6"/>
      <c r="J12" s="6"/>
    </row>
    <row r="13" ht="28" customHeight="true">
      <c r="A13" s="32" t="s">
        <v>18</v>
      </c>
      <c r="B13" s="32" t="s">
        <v>19</v>
      </c>
      <c r="C13" s="58"/>
      <c r="D13" s="58"/>
      <c r="E13" s="6"/>
      <c r="F13" s="6"/>
      <c r="G13" s="6"/>
      <c r="H13" s="6"/>
      <c r="I13" s="6"/>
      <c r="J13" s="6"/>
    </row>
    <row r="14" ht="28" customHeight="true">
      <c r="A14" s="32" t="s">
        <v>20</v>
      </c>
      <c r="B14" s="32" t="s">
        <v>21</v>
      </c>
      <c r="C14" s="60"/>
      <c r="D14" s="60"/>
      <c r="E14" s="6"/>
      <c r="F14" s="6"/>
      <c r="G14" s="6"/>
      <c r="H14" s="6"/>
      <c r="I14" s="6"/>
      <c r="J14" s="6"/>
    </row>
    <row r="15" ht="28" customHeight="true">
      <c r="A15" s="32" t="s">
        <v>22</v>
      </c>
      <c r="B15" s="32" t="s">
        <v>23</v>
      </c>
      <c r="C15" s="62"/>
      <c r="D15" s="68" t="s">
        <v>24</v>
      </c>
      <c r="E15" s="6"/>
      <c r="F15" s="6"/>
      <c r="G15" s="6"/>
      <c r="H15" s="6"/>
      <c r="I15" s="6"/>
      <c r="J15" s="6"/>
    </row>
    <row r="16" ht="28" customHeight="true">
      <c r="A16" s="32" t="s">
        <v>25</v>
      </c>
      <c r="B16" s="32" t="s">
        <v>26</v>
      </c>
      <c r="C16" s="64"/>
      <c r="D16" s="70" t="s">
        <v>27</v>
      </c>
      <c r="E16" s="6"/>
      <c r="F16" s="6"/>
      <c r="G16" s="6"/>
      <c r="H16" s="6"/>
      <c r="I16" s="6"/>
      <c r="J16" s="6"/>
    </row>
    <row r="17" ht="28" customHeight="true">
      <c r="A17" s="32" t="s">
        <v>28</v>
      </c>
      <c r="B17" s="32" t="s">
        <v>29</v>
      </c>
      <c r="C17" s="66"/>
      <c r="D17" s="72" t="s">
        <v>30</v>
      </c>
      <c r="E17" s="6"/>
      <c r="F17" s="6"/>
      <c r="G17" s="6"/>
      <c r="H17" s="6"/>
      <c r="I17" s="6"/>
      <c r="J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</row>
    <row r="20">
      <c r="A20" s="77" t="s">
        <v>31</v>
      </c>
      <c r="B20" s="6"/>
      <c r="C20" s="6"/>
      <c r="D20" s="6"/>
      <c r="E20" s="6"/>
      <c r="F20" s="6"/>
      <c r="G20" s="6"/>
      <c r="H20" s="6"/>
      <c r="I20" s="6"/>
      <c r="J20" s="6"/>
    </row>
    <row r="21">
      <c r="A21" s="82" t="s">
        <v>32</v>
      </c>
      <c r="B21" s="82"/>
      <c r="C21" s="82"/>
      <c r="D21" s="82"/>
      <c r="E21" s="82"/>
      <c r="F21" s="82"/>
      <c r="G21" s="82"/>
      <c r="H21" s="82"/>
      <c r="I21" s="82"/>
      <c r="J21" s="82"/>
    </row>
    <row r="22">
      <c r="A22" s="82" t="s">
        <v>33</v>
      </c>
      <c r="B22" s="82"/>
      <c r="C22" s="82"/>
      <c r="D22" s="82"/>
      <c r="E22" s="82"/>
      <c r="F22" s="82"/>
      <c r="G22" s="82"/>
      <c r="H22" s="82"/>
      <c r="I22" s="82"/>
      <c r="J22" s="82"/>
    </row>
    <row r="23">
      <c r="A23" s="82" t="s">
        <v>34</v>
      </c>
      <c r="B23" s="82"/>
      <c r="C23" s="82"/>
      <c r="D23" s="82"/>
      <c r="E23" s="82"/>
      <c r="F23" s="82"/>
      <c r="G23" s="82"/>
      <c r="H23" s="82"/>
      <c r="I23" s="82"/>
      <c r="J23" s="82"/>
    </row>
  </sheetData>
  <mergeCells count="8">
    <mergeCell ref="A1:J1"/>
    <mergeCell ref="A2:J2"/>
    <mergeCell ref="A4:J4"/>
    <mergeCell ref="A11:J11"/>
    <mergeCell ref="A20:J20"/>
    <mergeCell ref="A21:J21"/>
    <mergeCell ref="A22:J22"/>
    <mergeCell ref="A23:J23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3" min="2" width="10"/>
    <col customWidth="true" max="4" min="4" width="12"/>
    <col customWidth="true" max="5" min="5" width="13"/>
    <col customWidth="true" max="7" min="6" width="10"/>
    <col customWidth="true" max="8" min="8" width="13"/>
    <col customWidth="true" max="10" min="9" width="12"/>
    <col customWidth="true" max="11" min="11" width="13"/>
    <col customWidth="true" max="12" min="12" width="18"/>
  </cols>
  <sheetData>
    <row r="1" ht="30" customHeight="true">
      <c r="A1" s="11" t="s">
        <v>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2" customHeight="true">
      <c r="A2" s="19" t="s">
        <v>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28" customHeight="true">
      <c r="A4" s="105" t="s">
        <v>37</v>
      </c>
      <c r="B4" s="6"/>
      <c r="C4" s="6"/>
      <c r="D4" s="105" t="s">
        <v>38</v>
      </c>
      <c r="E4" s="6"/>
      <c r="F4" s="6"/>
      <c r="G4" s="105" t="s">
        <v>39</v>
      </c>
      <c r="H4" s="6"/>
      <c r="I4" s="6"/>
      <c r="J4" s="105" t="s">
        <v>40</v>
      </c>
      <c r="K4" s="6"/>
      <c r="L4" s="6"/>
    </row>
    <row r="5" ht="28" customHeight="true">
      <c r="A5" s="116" t="n">
        <f>COUNTA('Registr zařízení'!$A$5:$A$104)</f>
        <v>5</v>
      </c>
      <c r="B5" s="6"/>
      <c r="C5" s="6"/>
      <c r="D5" s="118" t="n">
        <f>IFERROR(COUNTIF('Plán inspekcí'!$F$5:$F$104,"Dokončeno")/COUNTA('Plán inspekcí'!$A$5:$A$104),0)</f>
        <v>0.2</v>
      </c>
      <c r="E5" s="6"/>
      <c r="F5" s="6"/>
      <c r="G5" s="116" t="n">
        <f>COUNTIF('Registr zařízení'!$H$5:$H$104,"Varování")</f>
        <v>1</v>
      </c>
      <c r="H5" s="6"/>
      <c r="I5" s="6"/>
      <c r="J5" s="120" t="n">
        <f>COUNTIFS('Opatření k nápravě'!$G$5:$G$104,"&lt;&gt;Dokončeno",'Opatření k nápravě'!$A$5:$A$104,"&lt;&gt;")</f>
        <v>2</v>
      </c>
      <c r="K5" s="6"/>
      <c r="L5" s="6"/>
    </row>
    <row r="6" ht="28" customHeight="tru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ht="28" customHeight="tru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ht="26" customHeight="true">
      <c r="A10" s="27" t="s">
        <v>41</v>
      </c>
      <c r="B10" s="27" t="s">
        <v>42</v>
      </c>
      <c r="C10" s="27" t="s">
        <v>43</v>
      </c>
      <c r="D10" s="6"/>
      <c r="E10" s="27" t="s">
        <v>44</v>
      </c>
      <c r="F10" s="27" t="s">
        <v>42</v>
      </c>
      <c r="G10" s="27" t="s">
        <v>43</v>
      </c>
      <c r="H10" s="27" t="s">
        <v>45</v>
      </c>
      <c r="I10" s="27" t="s">
        <v>46</v>
      </c>
      <c r="J10" s="27" t="s">
        <v>27</v>
      </c>
      <c r="K10" s="27" t="s">
        <v>47</v>
      </c>
      <c r="L10" s="27" t="s">
        <v>48</v>
      </c>
    </row>
    <row r="11" ht="20" customHeight="true">
      <c r="A11" s="124" t="s">
        <v>24</v>
      </c>
      <c r="B11" s="90" t="n">
        <f>COUNTIF('Registr zařízení'!$H$5:$H$104,"Normální")</f>
        <v>3</v>
      </c>
      <c r="C11" s="122" t="n">
        <f>IFERROR(B11/SUM($B$11:$B$13),0)</f>
        <v>0.6</v>
      </c>
      <c r="D11" s="6"/>
      <c r="E11" s="124" t="s">
        <v>49</v>
      </c>
      <c r="F11" s="90" t="n">
        <f>COUNTIF('Plán inspekcí'!$F$5:$F$104,"Nezahájeno")</f>
        <v>3</v>
      </c>
      <c r="G11" s="122" t="n">
        <f>IFERROR(F11/SUM($F$11:$F$13),0)</f>
        <v>0.6</v>
      </c>
      <c r="H11" s="126" t="n">
        <f>'Měsíční přehled'!$A$9</f>
        <v>46143</v>
      </c>
      <c r="I11" s="100" t="n">
        <f>'Měsíční přehled'!$B$9</f>
        <v>0</v>
      </c>
      <c r="J11" s="100" t="n">
        <f>'Měsíční přehled'!$C$9</f>
        <v>0</v>
      </c>
      <c r="K11" s="100" t="n">
        <f>'Měsíční přehled'!$D$9</f>
        <v>0</v>
      </c>
      <c r="L11" s="90" t="str">
        <f>IF(J11&gt;0,"Varování aktivní","")</f>
      </c>
    </row>
    <row r="12" ht="20" customHeight="true">
      <c r="A12" s="124" t="s">
        <v>27</v>
      </c>
      <c r="B12" s="90" t="n">
        <f>COUNTIF('Registr zařízení'!$H$5:$H$104,"Varování")</f>
        <v>1</v>
      </c>
      <c r="C12" s="122" t="n">
        <f>IFERROR(B12/SUM($B$11:$B$13),0)</f>
        <v>0.2</v>
      </c>
      <c r="D12" s="6"/>
      <c r="E12" s="124" t="s">
        <v>50</v>
      </c>
      <c r="F12" s="90" t="n">
        <f>COUNTIF('Plán inspekcí'!$F$5:$F$104,"Probíhá")</f>
        <v>1</v>
      </c>
      <c r="G12" s="122" t="n">
        <f>IFERROR(F12/SUM($F$11:$F$13),0)</f>
        <v>0.2</v>
      </c>
      <c r="H12" s="126" t="n">
        <f>'Měsíční přehled'!$A$10</f>
        <v>46174</v>
      </c>
      <c r="I12" s="100" t="n">
        <f>'Měsíční přehled'!$B$10</f>
        <v>5</v>
      </c>
      <c r="J12" s="100" t="n">
        <f>'Měsíční přehled'!$C$10</f>
        <v>1</v>
      </c>
      <c r="K12" s="100" t="n">
        <f>'Měsíční přehled'!$D$10</f>
        <v>2</v>
      </c>
      <c r="L12" s="90" t="str">
        <f>IF(J12&gt;0,"Varování aktivní","")</f>
        <v>Varování aktivní</v>
      </c>
    </row>
    <row r="13" ht="20" customHeight="true">
      <c r="A13" s="124" t="s">
        <v>30</v>
      </c>
      <c r="B13" s="90" t="n">
        <f>COUNTIF('Registr zařízení'!$H$5:$H$104,"Mimo provoz")</f>
        <v>1</v>
      </c>
      <c r="C13" s="122" t="n">
        <f>IFERROR(B13/SUM($B$11:$B$13),0)</f>
        <v>0.2</v>
      </c>
      <c r="D13" s="6"/>
      <c r="E13" s="124" t="s">
        <v>51</v>
      </c>
      <c r="F13" s="90" t="n">
        <f>COUNTIF('Plán inspekcí'!$F$5:$F$104,"Dokončeno")</f>
        <v>1</v>
      </c>
      <c r="G13" s="122" t="n">
        <f>IFERROR(F13/SUM($F$11:$F$13),0)</f>
        <v>0.2</v>
      </c>
      <c r="H13" s="126" t="n">
        <f>'Měsíční přehled'!$A$11</f>
        <v>46204</v>
      </c>
      <c r="I13" s="100" t="n">
        <f>'Měsíční přehled'!$B$11</f>
        <v>0</v>
      </c>
      <c r="J13" s="100" t="n">
        <f>'Měsíční přehled'!$C$11</f>
        <v>0</v>
      </c>
      <c r="K13" s="100" t="n">
        <f>'Měsíční přehled'!$D$11</f>
        <v>0</v>
      </c>
      <c r="L13" s="90" t="str">
        <f>IF(J13&gt;0,"Varování aktivní","")</f>
      </c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ht="26" customHeight="true">
      <c r="A16" s="27" t="s">
        <v>52</v>
      </c>
      <c r="B16" s="27" t="s">
        <v>53</v>
      </c>
      <c r="C16" s="27" t="s">
        <v>24</v>
      </c>
      <c r="D16" s="27" t="s">
        <v>27</v>
      </c>
      <c r="E16" s="27" t="s">
        <v>30</v>
      </c>
      <c r="F16" s="27" t="s">
        <v>54</v>
      </c>
      <c r="G16" s="6"/>
      <c r="H16" s="6"/>
      <c r="I16" s="6"/>
      <c r="J16" s="6"/>
      <c r="K16" s="6"/>
      <c r="L16" s="6"/>
    </row>
    <row r="17" ht="20" customHeight="true">
      <c r="A17" s="33" t="s">
        <v>55</v>
      </c>
      <c r="B17" s="102" t="n">
        <f>COUNTIF('Registr zařízení'!$C$5:$C$104,A17)</f>
        <v>1</v>
      </c>
      <c r="C17" s="102" t="n">
        <f>COUNTIFS('Registr zařízení'!$C$5:$C$104,A17,'Registr zařízení'!$H$5:$H$104,"Normální")</f>
        <v>1</v>
      </c>
      <c r="D17" s="102" t="n">
        <f>COUNTIFS('Registr zařízení'!$C$5:$C$104,A17,'Registr zařízení'!$H$5:$H$104,"Varování")</f>
        <v>0</v>
      </c>
      <c r="E17" s="102" t="n">
        <f>COUNTIFS('Registr zařízení'!$C$5:$C$104,A17,'Registr zařízení'!$H$5:$H$104,"Mimo provoz")</f>
        <v>0</v>
      </c>
      <c r="F17" s="122" t="n">
        <f>IFERROR(E17/B17,0)</f>
        <v>0</v>
      </c>
      <c r="G17" s="6"/>
      <c r="H17" s="6"/>
      <c r="I17" s="6"/>
      <c r="J17" s="6"/>
      <c r="K17" s="6"/>
      <c r="L17" s="6"/>
    </row>
    <row r="18" ht="20" customHeight="true">
      <c r="A18" s="33" t="s">
        <v>56</v>
      </c>
      <c r="B18" s="102" t="n">
        <f>COUNTIF('Registr zařízení'!$C$5:$C$104,A18)</f>
        <v>1</v>
      </c>
      <c r="C18" s="102" t="n">
        <f>COUNTIFS('Registr zařízení'!$C$5:$C$104,A18,'Registr zařízení'!$H$5:$H$104,"Normální")</f>
        <v>0</v>
      </c>
      <c r="D18" s="102" t="n">
        <f>COUNTIFS('Registr zařízení'!$C$5:$C$104,A18,'Registr zařízení'!$H$5:$H$104,"Varování")</f>
        <v>1</v>
      </c>
      <c r="E18" s="102" t="n">
        <f>COUNTIFS('Registr zařízení'!$C$5:$C$104,A18,'Registr zařízení'!$H$5:$H$104,"Mimo provoz")</f>
        <v>0</v>
      </c>
      <c r="F18" s="122" t="n">
        <f>IFERROR(E18/B18,0)</f>
        <v>0</v>
      </c>
      <c r="G18" s="6"/>
      <c r="H18" s="6"/>
      <c r="I18" s="6"/>
      <c r="J18" s="6"/>
      <c r="K18" s="6"/>
      <c r="L18" s="6"/>
    </row>
    <row r="19" ht="20" customHeight="true">
      <c r="A19" s="33" t="s">
        <v>57</v>
      </c>
      <c r="B19" s="102" t="n">
        <f>COUNTIF('Registr zařízení'!$C$5:$C$104,A19)</f>
        <v>1</v>
      </c>
      <c r="C19" s="102" t="n">
        <f>COUNTIFS('Registr zařízení'!$C$5:$C$104,A19,'Registr zařízení'!$H$5:$H$104,"Normální")</f>
        <v>1</v>
      </c>
      <c r="D19" s="102" t="n">
        <f>COUNTIFS('Registr zařízení'!$C$5:$C$104,A19,'Registr zařízení'!$H$5:$H$104,"Varování")</f>
        <v>0</v>
      </c>
      <c r="E19" s="102" t="n">
        <f>COUNTIFS('Registr zařízení'!$C$5:$C$104,A19,'Registr zařízení'!$H$5:$H$104,"Mimo provoz")</f>
        <v>0</v>
      </c>
      <c r="F19" s="122" t="n">
        <f>IFERROR(E19/B19,0)</f>
        <v>0</v>
      </c>
      <c r="G19" s="6"/>
      <c r="H19" s="6"/>
      <c r="I19" s="6"/>
      <c r="J19" s="6"/>
      <c r="K19" s="6"/>
      <c r="L19" s="6"/>
    </row>
    <row r="20" ht="20" customHeight="true">
      <c r="A20" s="33" t="s">
        <v>58</v>
      </c>
      <c r="B20" s="102" t="n">
        <f>COUNTIF('Registr zařízení'!$C$5:$C$104,A20)</f>
        <v>1</v>
      </c>
      <c r="C20" s="102" t="n">
        <f>COUNTIFS('Registr zařízení'!$C$5:$C$104,A20,'Registr zařízení'!$H$5:$H$104,"Normální")</f>
        <v>0</v>
      </c>
      <c r="D20" s="102" t="n">
        <f>COUNTIFS('Registr zařízení'!$C$5:$C$104,A20,'Registr zařízení'!$H$5:$H$104,"Varování")</f>
        <v>0</v>
      </c>
      <c r="E20" s="102" t="n">
        <f>COUNTIFS('Registr zařízení'!$C$5:$C$104,A20,'Registr zařízení'!$H$5:$H$104,"Mimo provoz")</f>
        <v>1</v>
      </c>
      <c r="F20" s="122" t="n">
        <f>IFERROR(E20/B20,0)</f>
        <v>1</v>
      </c>
      <c r="G20" s="6"/>
      <c r="H20" s="6"/>
      <c r="I20" s="6"/>
      <c r="J20" s="6"/>
      <c r="K20" s="6"/>
      <c r="L20" s="6"/>
    </row>
    <row r="21" ht="20" customHeight="true">
      <c r="A21" s="33" t="s">
        <v>59</v>
      </c>
      <c r="B21" s="102" t="n">
        <f>COUNTIF('Registr zařízení'!$C$5:$C$104,A21)</f>
        <v>1</v>
      </c>
      <c r="C21" s="102" t="n">
        <f>COUNTIFS('Registr zařízení'!$C$5:$C$104,A21,'Registr zařízení'!$H$5:$H$104,"Normální")</f>
        <v>1</v>
      </c>
      <c r="D21" s="102" t="n">
        <f>COUNTIFS('Registr zařízení'!$C$5:$C$104,A21,'Registr zařízení'!$H$5:$H$104,"Varování")</f>
        <v>0</v>
      </c>
      <c r="E21" s="102" t="n">
        <f>COUNTIFS('Registr zařízení'!$C$5:$C$104,A21,'Registr zařízení'!$H$5:$H$104,"Mimo provoz")</f>
        <v>0</v>
      </c>
      <c r="F21" s="122" t="n">
        <f>IFERROR(E21/B21,0)</f>
        <v>0</v>
      </c>
      <c r="G21" s="6"/>
      <c r="H21" s="6"/>
      <c r="I21" s="6"/>
      <c r="J21" s="6"/>
      <c r="K21" s="6"/>
      <c r="L21" s="6"/>
    </row>
    <row r="22" ht="20" customHeight="true">
      <c r="A22" s="33" t="s">
        <v>60</v>
      </c>
      <c r="B22" s="102" t="n">
        <f>COUNTIF('Registr zařízení'!$C$5:$C$104,A22)</f>
        <v>0</v>
      </c>
      <c r="C22" s="102" t="n">
        <f>COUNTIFS('Registr zařízení'!$C$5:$C$104,A22,'Registr zařízení'!$H$5:$H$104,"Normální")</f>
        <v>0</v>
      </c>
      <c r="D22" s="102" t="n">
        <f>COUNTIFS('Registr zařízení'!$C$5:$C$104,A22,'Registr zařízení'!$H$5:$H$104,"Varování")</f>
        <v>0</v>
      </c>
      <c r="E22" s="102" t="n">
        <f>COUNTIFS('Registr zařízení'!$C$5:$C$104,A22,'Registr zařízení'!$H$5:$H$104,"Mimo provoz")</f>
        <v>0</v>
      </c>
      <c r="F22" s="122" t="n">
        <f>IFERROR(E22/B22,0)</f>
        <v>0</v>
      </c>
      <c r="G22" s="6"/>
      <c r="H22" s="6"/>
      <c r="I22" s="6"/>
      <c r="J22" s="6"/>
      <c r="K22" s="6"/>
      <c r="L22" s="6"/>
    </row>
    <row r="23" ht="20" customHeight="true">
      <c r="A23" s="33" t="s">
        <v>61</v>
      </c>
      <c r="B23" s="102" t="n">
        <f>COUNTIF('Registr zařízení'!$C$5:$C$104,A23)</f>
        <v>0</v>
      </c>
      <c r="C23" s="102" t="n">
        <f>COUNTIFS('Registr zařízení'!$C$5:$C$104,A23,'Registr zařízení'!$H$5:$H$104,"Normální")</f>
        <v>0</v>
      </c>
      <c r="D23" s="102" t="n">
        <f>COUNTIFS('Registr zařízení'!$C$5:$C$104,A23,'Registr zařízení'!$H$5:$H$104,"Varování")</f>
        <v>0</v>
      </c>
      <c r="E23" s="102" t="n">
        <f>COUNTIFS('Registr zařízení'!$C$5:$C$104,A23,'Registr zařízení'!$H$5:$H$104,"Mimo provoz")</f>
        <v>0</v>
      </c>
      <c r="F23" s="122" t="n">
        <f>IFERROR(E23/B23,0)</f>
        <v>0</v>
      </c>
      <c r="G23" s="6"/>
      <c r="H23" s="6"/>
      <c r="I23" s="6"/>
      <c r="J23" s="6"/>
      <c r="K23" s="6"/>
      <c r="L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</sheetData>
  <mergeCells count="10">
    <mergeCell ref="A1:L1"/>
    <mergeCell ref="A2:L2"/>
    <mergeCell ref="A4:C4"/>
    <mergeCell ref="A5:C7"/>
    <mergeCell ref="D4:F4"/>
    <mergeCell ref="D5:F7"/>
    <mergeCell ref="G4:I4"/>
    <mergeCell ref="G5:I7"/>
    <mergeCell ref="J4:L4"/>
    <mergeCell ref="J5:L7"/>
  </mergeCells>
  <conditionalFormatting sqref="A11:A13">
    <cfRule type="containsText" dxfId="36" priority="1" operator="containsText" text="Normální">
      <formula>NOT(ISERROR(SEARCH("Normální",A11)))</formula>
    </cfRule>
    <cfRule type="containsText" dxfId="37" priority="2" operator="containsText" text="Dokončeno">
      <formula>NOT(ISERROR(SEARCH("Dokončeno",A11)))</formula>
    </cfRule>
    <cfRule type="containsText" dxfId="38" priority="3" operator="containsText" text="Varování">
      <formula>NOT(ISERROR(SEARCH("Varování",A11)))</formula>
    </cfRule>
    <cfRule type="containsText" dxfId="39" priority="4" operator="containsText" text="Probíhá">
      <formula>NOT(ISERROR(SEARCH("Probíhá",A11)))</formula>
    </cfRule>
    <cfRule type="containsText" dxfId="40" priority="5" operator="containsText" text="Mimo provoz">
      <formula>NOT(ISERROR(SEARCH("Mimo provoz",A11)))</formula>
    </cfRule>
    <cfRule type="containsText" dxfId="41" priority="6" operator="containsText" text="Nezahájeno">
      <formula>NOT(ISERROR(SEARCH("Nezahájeno",A11)))</formula>
    </cfRule>
  </conditionalFormatting>
  <conditionalFormatting sqref="E11:E13">
    <cfRule type="containsText" dxfId="42" priority="7" operator="containsText" text="Normální">
      <formula>NOT(ISERROR(SEARCH("Normální",E11)))</formula>
    </cfRule>
    <cfRule type="containsText" dxfId="43" priority="8" operator="containsText" text="Dokončeno">
      <formula>NOT(ISERROR(SEARCH("Dokončeno",E11)))</formula>
    </cfRule>
    <cfRule type="containsText" dxfId="44" priority="9" operator="containsText" text="Varování">
      <formula>NOT(ISERROR(SEARCH("Varování",E11)))</formula>
    </cfRule>
    <cfRule type="containsText" dxfId="45" priority="10" operator="containsText" text="Probíhá">
      <formula>NOT(ISERROR(SEARCH("Probíhá",E11)))</formula>
    </cfRule>
    <cfRule type="containsText" dxfId="46" priority="11" operator="containsText" text="Mimo provoz">
      <formula>NOT(ISERROR(SEARCH("Mimo provoz",E11)))</formula>
    </cfRule>
    <cfRule type="containsText" dxfId="47" priority="12" operator="containsText" text="Nezahájeno">
      <formula>NOT(ISERROR(SEARCH("Nezahájeno",E11)))</formula>
    </cfRule>
  </conditionalFormatting>
  <conditionalFormatting sqref="F17:F23">
    <cfRule type="dataBar" priority="13">
      <dataBar>
        <cfvo type="min"/>
        <cfvo type="max"/>
        <color rgb="C53030"/>
      </dataBar>
      <extLst>
        <x:ext xmlns:x14="http://schemas.microsoft.com/office/spreadsheetml/2009/9/main" uri="{B025F937-C7B1-47D3-B67F-A62EFF666E3E}">
          <x14:id>{27E41B68-4940-B476-9141-816304D086B3}</x14:id>
        </x:ext>
      </extLst>
    </cfRule>
  </conditionalFormatting>
  <conditionalFormatting sqref="L11:L13">
    <cfRule type="containsText" dxfId="48" priority="14" operator="containsText" text="Varování aktivní">
      <formula>NOT(ISERROR(SEARCH("Varování aktivní",L11)))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  <drawing r:id="R94ecf96b015940a8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3" id="{27E41B68-4940-B476-9141-816304D086B3}">
            <x14:dataBar gradient="1">
              <x14:cfvo type="min"/>
              <x14:cfvo type="max"/>
              <x14:fillColor rgb="C53030"/>
            </x14:dataBar>
          </x14:cfRule>
          <xm:sqref>F17:F23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24"/>
    <col customWidth="true" max="3" min="3" width="14"/>
    <col customWidth="true" max="4" min="4" width="16"/>
    <col customWidth="true" max="6" min="5" width="13"/>
    <col customWidth="true" max="7" min="7" width="16"/>
    <col customWidth="true" max="8" min="8" width="14"/>
  </cols>
  <sheetData>
    <row r="1" ht="30" customHeight="true">
      <c r="A1" s="11" t="s">
        <v>62</v>
      </c>
      <c r="B1" s="6"/>
      <c r="C1" s="6"/>
      <c r="D1" s="6"/>
      <c r="E1" s="6"/>
      <c r="F1" s="6"/>
      <c r="G1" s="6"/>
      <c r="H1" s="6"/>
    </row>
    <row r="2" ht="22" customHeight="true">
      <c r="A2" s="19" t="s">
        <v>63</v>
      </c>
      <c r="B2" s="6"/>
      <c r="C2" s="6"/>
      <c r="D2" s="6"/>
      <c r="E2" s="6"/>
      <c r="F2" s="6"/>
      <c r="G2" s="6"/>
      <c r="H2" s="6"/>
    </row>
    <row r="3">
      <c r="A3" s="6"/>
      <c r="B3" s="6"/>
      <c r="C3" s="6"/>
      <c r="D3" s="6"/>
      <c r="E3" s="6"/>
      <c r="F3" s="6"/>
      <c r="G3" s="6"/>
      <c r="H3" s="6"/>
    </row>
    <row r="4" ht="26" customHeight="true">
      <c r="A4" s="27" t="s">
        <v>64</v>
      </c>
      <c r="B4" s="27" t="s">
        <v>65</v>
      </c>
      <c r="C4" s="27" t="s">
        <v>52</v>
      </c>
      <c r="D4" s="27" t="s">
        <v>66</v>
      </c>
      <c r="E4" s="27" t="s">
        <v>67</v>
      </c>
      <c r="F4" s="27" t="s">
        <v>68</v>
      </c>
      <c r="G4" s="27" t="s">
        <v>69</v>
      </c>
      <c r="H4" s="27" t="s">
        <v>70</v>
      </c>
    </row>
    <row r="5" ht="20" customHeight="true">
      <c r="A5" s="36" t="str">
        <v>EQ-0001</v>
      </c>
      <c r="B5" s="36" t="s">
        <v>71</v>
      </c>
      <c r="C5" s="84" t="s">
        <v>55</v>
      </c>
      <c r="D5" s="84" t="s">
        <v>72</v>
      </c>
      <c r="E5" s="86" t="n">
        <v>43936</v>
      </c>
      <c r="F5" s="84" t="s">
        <v>73</v>
      </c>
      <c r="G5" s="84" t="s">
        <v>74</v>
      </c>
      <c r="H5" s="88" t="s">
        <v>24</v>
      </c>
    </row>
    <row r="6" ht="20" customHeight="true">
      <c r="A6" s="36" t="str">
        <v>EQ-0002</v>
      </c>
      <c r="B6" s="36" t="s">
        <v>75</v>
      </c>
      <c r="C6" s="84" t="s">
        <v>56</v>
      </c>
      <c r="D6" s="84" t="s">
        <v>76</v>
      </c>
      <c r="E6" s="86" t="n">
        <v>43344</v>
      </c>
      <c r="F6" s="84" t="s">
        <v>73</v>
      </c>
      <c r="G6" s="84" t="s">
        <v>77</v>
      </c>
      <c r="H6" s="88" t="s">
        <v>27</v>
      </c>
    </row>
    <row r="7" ht="20" customHeight="true">
      <c r="A7" s="36" t="str">
        <v>EQ-0003</v>
      </c>
      <c r="B7" s="36" t="s">
        <v>78</v>
      </c>
      <c r="C7" s="84" t="s">
        <v>57</v>
      </c>
      <c r="D7" s="84" t="s">
        <v>79</v>
      </c>
      <c r="E7" s="86" t="n">
        <v>44367</v>
      </c>
      <c r="F7" s="84" t="s">
        <v>80</v>
      </c>
      <c r="G7" s="84" t="s">
        <v>81</v>
      </c>
      <c r="H7" s="88" t="s">
        <v>24</v>
      </c>
    </row>
    <row r="8" ht="20" customHeight="true">
      <c r="A8" s="36" t="str">
        <v>EQ-0004</v>
      </c>
      <c r="B8" s="36" t="s">
        <v>82</v>
      </c>
      <c r="C8" s="84" t="s">
        <v>58</v>
      </c>
      <c r="D8" s="84" t="s">
        <v>83</v>
      </c>
      <c r="E8" s="86" t="n">
        <v>43774</v>
      </c>
      <c r="F8" s="84" t="s">
        <v>84</v>
      </c>
      <c r="G8" s="84" t="s">
        <v>85</v>
      </c>
      <c r="H8" s="88" t="s">
        <v>30</v>
      </c>
    </row>
    <row r="9" ht="20" customHeight="true">
      <c r="A9" s="36" t="str">
        <v>EQ-0005</v>
      </c>
      <c r="B9" s="36" t="s">
        <v>86</v>
      </c>
      <c r="C9" s="84" t="s">
        <v>59</v>
      </c>
      <c r="D9" s="84" t="s">
        <v>87</v>
      </c>
      <c r="E9" s="86" t="n">
        <v>44602</v>
      </c>
      <c r="F9" s="84" t="s">
        <v>88</v>
      </c>
      <c r="G9" s="84" t="s">
        <v>89</v>
      </c>
      <c r="H9" s="88" t="s">
        <v>24</v>
      </c>
    </row>
    <row r="10" ht="20" customHeight="true">
      <c r="A10" s="36"/>
      <c r="B10" s="36"/>
      <c r="C10" s="84"/>
      <c r="D10" s="84"/>
      <c r="E10" s="86"/>
      <c r="F10" s="84"/>
      <c r="G10" s="84"/>
      <c r="H10" s="88"/>
    </row>
    <row r="11" ht="20" customHeight="true">
      <c r="A11" s="36"/>
      <c r="B11" s="36"/>
      <c r="C11" s="84"/>
      <c r="D11" s="84"/>
      <c r="E11" s="86"/>
      <c r="F11" s="84"/>
      <c r="G11" s="84"/>
      <c r="H11" s="88"/>
    </row>
    <row r="12" ht="20" customHeight="true">
      <c r="A12" s="36"/>
      <c r="B12" s="36"/>
      <c r="C12" s="84"/>
      <c r="D12" s="84"/>
      <c r="E12" s="86"/>
      <c r="F12" s="84"/>
      <c r="G12" s="84"/>
      <c r="H12" s="88"/>
    </row>
    <row r="13" ht="20" customHeight="true">
      <c r="A13" s="36"/>
      <c r="B13" s="36"/>
      <c r="C13" s="84"/>
      <c r="D13" s="84"/>
      <c r="E13" s="86"/>
      <c r="F13" s="84"/>
      <c r="G13" s="84"/>
      <c r="H13" s="88"/>
    </row>
    <row r="14" ht="20" customHeight="true">
      <c r="A14" s="36"/>
      <c r="B14" s="36"/>
      <c r="C14" s="84"/>
      <c r="D14" s="84"/>
      <c r="E14" s="86"/>
      <c r="F14" s="84"/>
      <c r="G14" s="84"/>
      <c r="H14" s="88"/>
    </row>
    <row r="15" ht="20" customHeight="true">
      <c r="A15" s="36"/>
      <c r="B15" s="36"/>
      <c r="C15" s="84"/>
      <c r="D15" s="84"/>
      <c r="E15" s="86"/>
      <c r="F15" s="84"/>
      <c r="G15" s="84"/>
      <c r="H15" s="88"/>
    </row>
    <row r="16" ht="20" customHeight="true">
      <c r="A16" s="36"/>
      <c r="B16" s="36"/>
      <c r="C16" s="84"/>
      <c r="D16" s="84"/>
      <c r="E16" s="86"/>
      <c r="F16" s="84"/>
      <c r="G16" s="84"/>
      <c r="H16" s="88"/>
    </row>
    <row r="17" ht="20" customHeight="true">
      <c r="A17" s="36"/>
      <c r="B17" s="36"/>
      <c r="C17" s="84"/>
      <c r="D17" s="84"/>
      <c r="E17" s="86"/>
      <c r="F17" s="84"/>
      <c r="G17" s="84"/>
      <c r="H17" s="88"/>
    </row>
    <row r="18" ht="20" customHeight="true">
      <c r="A18" s="36"/>
      <c r="B18" s="36"/>
      <c r="C18" s="84"/>
      <c r="D18" s="84"/>
      <c r="E18" s="86"/>
      <c r="F18" s="84"/>
      <c r="G18" s="84"/>
      <c r="H18" s="88"/>
    </row>
    <row r="19" ht="20" customHeight="true">
      <c r="A19" s="36"/>
      <c r="B19" s="36"/>
      <c r="C19" s="84"/>
      <c r="D19" s="84"/>
      <c r="E19" s="86"/>
      <c r="F19" s="84"/>
      <c r="G19" s="84"/>
      <c r="H19" s="88"/>
    </row>
    <row r="20" ht="20" customHeight="true">
      <c r="A20" s="36"/>
      <c r="B20" s="36"/>
      <c r="C20" s="84"/>
      <c r="D20" s="84"/>
      <c r="E20" s="86"/>
      <c r="F20" s="84"/>
      <c r="G20" s="84"/>
      <c r="H20" s="88"/>
    </row>
    <row r="21" ht="20" customHeight="true">
      <c r="A21" s="36"/>
      <c r="B21" s="36"/>
      <c r="C21" s="84"/>
      <c r="D21" s="84"/>
      <c r="E21" s="86"/>
      <c r="F21" s="84"/>
      <c r="G21" s="84"/>
      <c r="H21" s="88"/>
    </row>
    <row r="22" ht="20" customHeight="true">
      <c r="A22" s="36"/>
      <c r="B22" s="36"/>
      <c r="C22" s="84"/>
      <c r="D22" s="84"/>
      <c r="E22" s="86"/>
      <c r="F22" s="84"/>
      <c r="G22" s="84"/>
      <c r="H22" s="88"/>
    </row>
    <row r="23" ht="20" customHeight="true">
      <c r="A23" s="36"/>
      <c r="B23" s="36"/>
      <c r="C23" s="84"/>
      <c r="D23" s="84"/>
      <c r="E23" s="86"/>
      <c r="F23" s="84"/>
      <c r="G23" s="84"/>
      <c r="H23" s="88"/>
    </row>
    <row r="24" ht="20" customHeight="true">
      <c r="A24" s="36"/>
      <c r="B24" s="36"/>
      <c r="C24" s="84"/>
      <c r="D24" s="84"/>
      <c r="E24" s="86"/>
      <c r="F24" s="84"/>
      <c r="G24" s="84"/>
      <c r="H24" s="88"/>
    </row>
    <row r="25" ht="20" customHeight="true">
      <c r="A25" s="36"/>
      <c r="B25" s="36"/>
      <c r="C25" s="84"/>
      <c r="D25" s="84"/>
      <c r="E25" s="86"/>
      <c r="F25" s="84"/>
      <c r="G25" s="84"/>
      <c r="H25" s="88"/>
    </row>
    <row r="26" ht="20" customHeight="true">
      <c r="A26" s="36"/>
      <c r="B26" s="36"/>
      <c r="C26" s="84"/>
      <c r="D26" s="84"/>
      <c r="E26" s="86"/>
      <c r="F26" s="84"/>
      <c r="G26" s="84"/>
      <c r="H26" s="88"/>
    </row>
    <row r="27" ht="20" customHeight="true">
      <c r="A27" s="36"/>
      <c r="B27" s="36"/>
      <c r="C27" s="84"/>
      <c r="D27" s="84"/>
      <c r="E27" s="86"/>
      <c r="F27" s="84"/>
      <c r="G27" s="84"/>
      <c r="H27" s="88"/>
    </row>
    <row r="28" ht="20" customHeight="true">
      <c r="A28" s="36"/>
      <c r="B28" s="36"/>
      <c r="C28" s="84"/>
      <c r="D28" s="84"/>
      <c r="E28" s="86"/>
      <c r="F28" s="84"/>
      <c r="G28" s="84"/>
      <c r="H28" s="88"/>
    </row>
    <row r="29" ht="20" customHeight="true">
      <c r="A29" s="36"/>
      <c r="B29" s="36"/>
      <c r="C29" s="84"/>
      <c r="D29" s="84"/>
      <c r="E29" s="86"/>
      <c r="F29" s="84"/>
      <c r="G29" s="84"/>
      <c r="H29" s="88"/>
    </row>
    <row r="30" ht="20" customHeight="true">
      <c r="A30" s="36"/>
      <c r="B30" s="36"/>
      <c r="C30" s="84"/>
      <c r="D30" s="84"/>
      <c r="E30" s="86"/>
      <c r="F30" s="84"/>
      <c r="G30" s="84"/>
      <c r="H30" s="88"/>
    </row>
    <row r="31" ht="20" customHeight="true">
      <c r="A31" s="36"/>
      <c r="B31" s="36"/>
      <c r="C31" s="84"/>
      <c r="D31" s="84"/>
      <c r="E31" s="86"/>
      <c r="F31" s="84"/>
      <c r="G31" s="84"/>
      <c r="H31" s="88"/>
    </row>
    <row r="32" ht="20" customHeight="true">
      <c r="A32" s="36"/>
      <c r="B32" s="36"/>
      <c r="C32" s="84"/>
      <c r="D32" s="84"/>
      <c r="E32" s="86"/>
      <c r="F32" s="84"/>
      <c r="G32" s="84"/>
      <c r="H32" s="88"/>
    </row>
    <row r="33" ht="20" customHeight="true">
      <c r="A33" s="36"/>
      <c r="B33" s="36"/>
      <c r="C33" s="84"/>
      <c r="D33" s="84"/>
      <c r="E33" s="86"/>
      <c r="F33" s="84"/>
      <c r="G33" s="84"/>
      <c r="H33" s="88"/>
    </row>
    <row r="34" ht="20" customHeight="true">
      <c r="A34" s="36"/>
      <c r="B34" s="36"/>
      <c r="C34" s="84"/>
      <c r="D34" s="84"/>
      <c r="E34" s="86"/>
      <c r="F34" s="84"/>
      <c r="G34" s="84"/>
      <c r="H34" s="88"/>
    </row>
    <row r="35" ht="20" customHeight="true">
      <c r="A35" s="36"/>
      <c r="B35" s="36"/>
      <c r="C35" s="84"/>
      <c r="D35" s="84"/>
      <c r="E35" s="86"/>
      <c r="F35" s="84"/>
      <c r="G35" s="84"/>
      <c r="H35" s="88"/>
    </row>
    <row r="36" ht="20" customHeight="true">
      <c r="A36" s="36"/>
      <c r="B36" s="36"/>
      <c r="C36" s="84"/>
      <c r="D36" s="84"/>
      <c r="E36" s="86"/>
      <c r="F36" s="84"/>
      <c r="G36" s="84"/>
      <c r="H36" s="88"/>
    </row>
    <row r="37" ht="20" customHeight="true">
      <c r="A37" s="36"/>
      <c r="B37" s="36"/>
      <c r="C37" s="84"/>
      <c r="D37" s="84"/>
      <c r="E37" s="86"/>
      <c r="F37" s="84"/>
      <c r="G37" s="84"/>
      <c r="H37" s="88"/>
    </row>
    <row r="38" ht="20" customHeight="true">
      <c r="A38" s="36"/>
      <c r="B38" s="36"/>
      <c r="C38" s="84"/>
      <c r="D38" s="84"/>
      <c r="E38" s="86"/>
      <c r="F38" s="84"/>
      <c r="G38" s="84"/>
      <c r="H38" s="88"/>
    </row>
    <row r="39" ht="20" customHeight="true">
      <c r="A39" s="36"/>
      <c r="B39" s="36"/>
      <c r="C39" s="84"/>
      <c r="D39" s="84"/>
      <c r="E39" s="86"/>
      <c r="F39" s="84"/>
      <c r="G39" s="84"/>
      <c r="H39" s="88"/>
    </row>
    <row r="40" ht="20" customHeight="true">
      <c r="A40" s="36"/>
      <c r="B40" s="36"/>
      <c r="C40" s="84"/>
      <c r="D40" s="84"/>
      <c r="E40" s="86"/>
      <c r="F40" s="84"/>
      <c r="G40" s="84"/>
      <c r="H40" s="88"/>
    </row>
    <row r="41" ht="20" customHeight="true">
      <c r="A41" s="36"/>
      <c r="B41" s="36"/>
      <c r="C41" s="84"/>
      <c r="D41" s="84"/>
      <c r="E41" s="86"/>
      <c r="F41" s="84"/>
      <c r="G41" s="84"/>
      <c r="H41" s="88"/>
    </row>
    <row r="42" ht="20" customHeight="true">
      <c r="A42" s="36"/>
      <c r="B42" s="36"/>
      <c r="C42" s="84"/>
      <c r="D42" s="84"/>
      <c r="E42" s="86"/>
      <c r="F42" s="84"/>
      <c r="G42" s="84"/>
      <c r="H42" s="88"/>
    </row>
    <row r="43" ht="20" customHeight="true">
      <c r="A43" s="36"/>
      <c r="B43" s="36"/>
      <c r="C43" s="84"/>
      <c r="D43" s="84"/>
      <c r="E43" s="86"/>
      <c r="F43" s="84"/>
      <c r="G43" s="84"/>
      <c r="H43" s="88"/>
    </row>
    <row r="44" ht="20" customHeight="true">
      <c r="A44" s="36"/>
      <c r="B44" s="36"/>
      <c r="C44" s="84"/>
      <c r="D44" s="84"/>
      <c r="E44" s="86"/>
      <c r="F44" s="84"/>
      <c r="G44" s="84"/>
      <c r="H44" s="88"/>
    </row>
    <row r="45" ht="20" customHeight="true">
      <c r="A45" s="36"/>
      <c r="B45" s="36"/>
      <c r="C45" s="84"/>
      <c r="D45" s="84"/>
      <c r="E45" s="86"/>
      <c r="F45" s="84"/>
      <c r="G45" s="84"/>
      <c r="H45" s="88"/>
    </row>
    <row r="46" ht="20" customHeight="true">
      <c r="A46" s="36"/>
      <c r="B46" s="36"/>
      <c r="C46" s="84"/>
      <c r="D46" s="84"/>
      <c r="E46" s="86"/>
      <c r="F46" s="84"/>
      <c r="G46" s="84"/>
      <c r="H46" s="88"/>
    </row>
    <row r="47" ht="20" customHeight="true">
      <c r="A47" s="36"/>
      <c r="B47" s="36"/>
      <c r="C47" s="84"/>
      <c r="D47" s="84"/>
      <c r="E47" s="86"/>
      <c r="F47" s="84"/>
      <c r="G47" s="84"/>
      <c r="H47" s="88"/>
    </row>
    <row r="48" ht="20" customHeight="true">
      <c r="A48" s="36"/>
      <c r="B48" s="36"/>
      <c r="C48" s="84"/>
      <c r="D48" s="84"/>
      <c r="E48" s="86"/>
      <c r="F48" s="84"/>
      <c r="G48" s="84"/>
      <c r="H48" s="88"/>
    </row>
    <row r="49" ht="20" customHeight="true">
      <c r="A49" s="36"/>
      <c r="B49" s="36"/>
      <c r="C49" s="84"/>
      <c r="D49" s="84"/>
      <c r="E49" s="86"/>
      <c r="F49" s="84"/>
      <c r="G49" s="84"/>
      <c r="H49" s="88"/>
    </row>
    <row r="50" ht="20" customHeight="true">
      <c r="A50" s="36"/>
      <c r="B50" s="36"/>
      <c r="C50" s="84"/>
      <c r="D50" s="84"/>
      <c r="E50" s="86"/>
      <c r="F50" s="84"/>
      <c r="G50" s="84"/>
      <c r="H50" s="88"/>
    </row>
    <row r="51" ht="20" customHeight="true">
      <c r="A51" s="36"/>
      <c r="B51" s="36"/>
      <c r="C51" s="84"/>
      <c r="D51" s="84"/>
      <c r="E51" s="86"/>
      <c r="F51" s="84"/>
      <c r="G51" s="84"/>
      <c r="H51" s="88"/>
    </row>
    <row r="52" ht="20" customHeight="true">
      <c r="A52" s="36"/>
      <c r="B52" s="36"/>
      <c r="C52" s="84"/>
      <c r="D52" s="84"/>
      <c r="E52" s="86"/>
      <c r="F52" s="84"/>
      <c r="G52" s="84"/>
      <c r="H52" s="88"/>
    </row>
    <row r="53" ht="20" customHeight="true">
      <c r="A53" s="36"/>
      <c r="B53" s="36"/>
      <c r="C53" s="84"/>
      <c r="D53" s="84"/>
      <c r="E53" s="86"/>
      <c r="F53" s="84"/>
      <c r="G53" s="84"/>
      <c r="H53" s="88"/>
    </row>
    <row r="54" ht="20" customHeight="true">
      <c r="A54" s="36"/>
      <c r="B54" s="36"/>
      <c r="C54" s="84"/>
      <c r="D54" s="84"/>
      <c r="E54" s="86"/>
      <c r="F54" s="84"/>
      <c r="G54" s="84"/>
      <c r="H54" s="88"/>
    </row>
    <row r="55" ht="20" customHeight="true">
      <c r="A55" s="36"/>
      <c r="B55" s="36"/>
      <c r="C55" s="84"/>
      <c r="D55" s="84"/>
      <c r="E55" s="86"/>
      <c r="F55" s="84"/>
      <c r="G55" s="84"/>
      <c r="H55" s="88"/>
    </row>
    <row r="56" ht="20" customHeight="true">
      <c r="A56" s="36"/>
      <c r="B56" s="36"/>
      <c r="C56" s="84"/>
      <c r="D56" s="84"/>
      <c r="E56" s="86"/>
      <c r="F56" s="84"/>
      <c r="G56" s="84"/>
      <c r="H56" s="88"/>
    </row>
    <row r="57" ht="20" customHeight="true">
      <c r="A57" s="36"/>
      <c r="B57" s="36"/>
      <c r="C57" s="84"/>
      <c r="D57" s="84"/>
      <c r="E57" s="86"/>
      <c r="F57" s="84"/>
      <c r="G57" s="84"/>
      <c r="H57" s="88"/>
    </row>
    <row r="58" ht="20" customHeight="true">
      <c r="A58" s="36"/>
      <c r="B58" s="36"/>
      <c r="C58" s="84"/>
      <c r="D58" s="84"/>
      <c r="E58" s="86"/>
      <c r="F58" s="84"/>
      <c r="G58" s="84"/>
      <c r="H58" s="88"/>
    </row>
    <row r="59" ht="20" customHeight="true">
      <c r="A59" s="36"/>
      <c r="B59" s="36"/>
      <c r="C59" s="84"/>
      <c r="D59" s="84"/>
      <c r="E59" s="86"/>
      <c r="F59" s="84"/>
      <c r="G59" s="84"/>
      <c r="H59" s="88"/>
    </row>
    <row r="60" ht="20" customHeight="true">
      <c r="A60" s="36"/>
      <c r="B60" s="36"/>
      <c r="C60" s="84"/>
      <c r="D60" s="84"/>
      <c r="E60" s="86"/>
      <c r="F60" s="84"/>
      <c r="G60" s="84"/>
      <c r="H60" s="88"/>
    </row>
    <row r="61" ht="20" customHeight="true">
      <c r="A61" s="36"/>
      <c r="B61" s="36"/>
      <c r="C61" s="84"/>
      <c r="D61" s="84"/>
      <c r="E61" s="86"/>
      <c r="F61" s="84"/>
      <c r="G61" s="84"/>
      <c r="H61" s="88"/>
    </row>
    <row r="62" ht="20" customHeight="true">
      <c r="A62" s="36"/>
      <c r="B62" s="36"/>
      <c r="C62" s="84"/>
      <c r="D62" s="84"/>
      <c r="E62" s="86"/>
      <c r="F62" s="84"/>
      <c r="G62" s="84"/>
      <c r="H62" s="88"/>
    </row>
    <row r="63" ht="20" customHeight="true">
      <c r="A63" s="36"/>
      <c r="B63" s="36"/>
      <c r="C63" s="84"/>
      <c r="D63" s="84"/>
      <c r="E63" s="86"/>
      <c r="F63" s="84"/>
      <c r="G63" s="84"/>
      <c r="H63" s="88"/>
    </row>
    <row r="64" ht="20" customHeight="true">
      <c r="A64" s="36"/>
      <c r="B64" s="36"/>
      <c r="C64" s="84"/>
      <c r="D64" s="84"/>
      <c r="E64" s="86"/>
      <c r="F64" s="84"/>
      <c r="G64" s="84"/>
      <c r="H64" s="88"/>
    </row>
    <row r="65" ht="20" customHeight="true">
      <c r="A65" s="36"/>
      <c r="B65" s="36"/>
      <c r="C65" s="84"/>
      <c r="D65" s="84"/>
      <c r="E65" s="86"/>
      <c r="F65" s="84"/>
      <c r="G65" s="84"/>
      <c r="H65" s="88"/>
    </row>
    <row r="66" ht="20" customHeight="true">
      <c r="A66" s="36"/>
      <c r="B66" s="36"/>
      <c r="C66" s="84"/>
      <c r="D66" s="84"/>
      <c r="E66" s="86"/>
      <c r="F66" s="84"/>
      <c r="G66" s="84"/>
      <c r="H66" s="88"/>
    </row>
    <row r="67" ht="20" customHeight="true">
      <c r="A67" s="36"/>
      <c r="B67" s="36"/>
      <c r="C67" s="84"/>
      <c r="D67" s="84"/>
      <c r="E67" s="86"/>
      <c r="F67" s="84"/>
      <c r="G67" s="84"/>
      <c r="H67" s="88"/>
    </row>
    <row r="68" ht="20" customHeight="true">
      <c r="A68" s="36"/>
      <c r="B68" s="36"/>
      <c r="C68" s="84"/>
      <c r="D68" s="84"/>
      <c r="E68" s="86"/>
      <c r="F68" s="84"/>
      <c r="G68" s="84"/>
      <c r="H68" s="88"/>
    </row>
    <row r="69" ht="20" customHeight="true">
      <c r="A69" s="36"/>
      <c r="B69" s="36"/>
      <c r="C69" s="84"/>
      <c r="D69" s="84"/>
      <c r="E69" s="86"/>
      <c r="F69" s="84"/>
      <c r="G69" s="84"/>
      <c r="H69" s="88"/>
    </row>
    <row r="70" ht="20" customHeight="true">
      <c r="A70" s="36"/>
      <c r="B70" s="36"/>
      <c r="C70" s="84"/>
      <c r="D70" s="84"/>
      <c r="E70" s="86"/>
      <c r="F70" s="84"/>
      <c r="G70" s="84"/>
      <c r="H70" s="88"/>
    </row>
    <row r="71" ht="20" customHeight="true">
      <c r="A71" s="36"/>
      <c r="B71" s="36"/>
      <c r="C71" s="84"/>
      <c r="D71" s="84"/>
      <c r="E71" s="86"/>
      <c r="F71" s="84"/>
      <c r="G71" s="84"/>
      <c r="H71" s="88"/>
    </row>
    <row r="72" ht="20" customHeight="true">
      <c r="A72" s="36"/>
      <c r="B72" s="36"/>
      <c r="C72" s="84"/>
      <c r="D72" s="84"/>
      <c r="E72" s="86"/>
      <c r="F72" s="84"/>
      <c r="G72" s="84"/>
      <c r="H72" s="88"/>
    </row>
    <row r="73" ht="20" customHeight="true">
      <c r="A73" s="36"/>
      <c r="B73" s="36"/>
      <c r="C73" s="84"/>
      <c r="D73" s="84"/>
      <c r="E73" s="86"/>
      <c r="F73" s="84"/>
      <c r="G73" s="84"/>
      <c r="H73" s="88"/>
    </row>
    <row r="74" ht="20" customHeight="true">
      <c r="A74" s="36"/>
      <c r="B74" s="36"/>
      <c r="C74" s="84"/>
      <c r="D74" s="84"/>
      <c r="E74" s="86"/>
      <c r="F74" s="84"/>
      <c r="G74" s="84"/>
      <c r="H74" s="88"/>
    </row>
    <row r="75" ht="20" customHeight="true">
      <c r="A75" s="36"/>
      <c r="B75" s="36"/>
      <c r="C75" s="84"/>
      <c r="D75" s="84"/>
      <c r="E75" s="86"/>
      <c r="F75" s="84"/>
      <c r="G75" s="84"/>
      <c r="H75" s="88"/>
    </row>
    <row r="76" ht="20" customHeight="true">
      <c r="A76" s="36"/>
      <c r="B76" s="36"/>
      <c r="C76" s="84"/>
      <c r="D76" s="84"/>
      <c r="E76" s="86"/>
      <c r="F76" s="84"/>
      <c r="G76" s="84"/>
      <c r="H76" s="88"/>
    </row>
    <row r="77" ht="20" customHeight="true">
      <c r="A77" s="36"/>
      <c r="B77" s="36"/>
      <c r="C77" s="84"/>
      <c r="D77" s="84"/>
      <c r="E77" s="86"/>
      <c r="F77" s="84"/>
      <c r="G77" s="84"/>
      <c r="H77" s="88"/>
    </row>
    <row r="78" ht="20" customHeight="true">
      <c r="A78" s="36"/>
      <c r="B78" s="36"/>
      <c r="C78" s="84"/>
      <c r="D78" s="84"/>
      <c r="E78" s="86"/>
      <c r="F78" s="84"/>
      <c r="G78" s="84"/>
      <c r="H78" s="88"/>
    </row>
    <row r="79" ht="20" customHeight="true">
      <c r="A79" s="36"/>
      <c r="B79" s="36"/>
      <c r="C79" s="84"/>
      <c r="D79" s="84"/>
      <c r="E79" s="86"/>
      <c r="F79" s="84"/>
      <c r="G79" s="84"/>
      <c r="H79" s="88"/>
    </row>
    <row r="80" ht="20" customHeight="true">
      <c r="A80" s="36"/>
      <c r="B80" s="36"/>
      <c r="C80" s="84"/>
      <c r="D80" s="84"/>
      <c r="E80" s="86"/>
      <c r="F80" s="84"/>
      <c r="G80" s="84"/>
      <c r="H80" s="88"/>
    </row>
    <row r="81" ht="20" customHeight="true">
      <c r="A81" s="36"/>
      <c r="B81" s="36"/>
      <c r="C81" s="84"/>
      <c r="D81" s="84"/>
      <c r="E81" s="86"/>
      <c r="F81" s="84"/>
      <c r="G81" s="84"/>
      <c r="H81" s="88"/>
    </row>
    <row r="82" ht="20" customHeight="true">
      <c r="A82" s="36"/>
      <c r="B82" s="36"/>
      <c r="C82" s="84"/>
      <c r="D82" s="84"/>
      <c r="E82" s="86"/>
      <c r="F82" s="84"/>
      <c r="G82" s="84"/>
      <c r="H82" s="88"/>
    </row>
    <row r="83" ht="20" customHeight="true">
      <c r="A83" s="36"/>
      <c r="B83" s="36"/>
      <c r="C83" s="84"/>
      <c r="D83" s="84"/>
      <c r="E83" s="86"/>
      <c r="F83" s="84"/>
      <c r="G83" s="84"/>
      <c r="H83" s="88"/>
    </row>
    <row r="84" ht="20" customHeight="true">
      <c r="A84" s="36"/>
      <c r="B84" s="36"/>
      <c r="C84" s="84"/>
      <c r="D84" s="84"/>
      <c r="E84" s="86"/>
      <c r="F84" s="84"/>
      <c r="G84" s="84"/>
      <c r="H84" s="88"/>
    </row>
    <row r="85" ht="20" customHeight="true">
      <c r="A85" s="36"/>
      <c r="B85" s="36"/>
      <c r="C85" s="84"/>
      <c r="D85" s="84"/>
      <c r="E85" s="86"/>
      <c r="F85" s="84"/>
      <c r="G85" s="84"/>
      <c r="H85" s="88"/>
    </row>
    <row r="86" ht="20" customHeight="true">
      <c r="A86" s="36"/>
      <c r="B86" s="36"/>
      <c r="C86" s="84"/>
      <c r="D86" s="84"/>
      <c r="E86" s="86"/>
      <c r="F86" s="84"/>
      <c r="G86" s="84"/>
      <c r="H86" s="88"/>
    </row>
    <row r="87" ht="20" customHeight="true">
      <c r="A87" s="36"/>
      <c r="B87" s="36"/>
      <c r="C87" s="84"/>
      <c r="D87" s="84"/>
      <c r="E87" s="86"/>
      <c r="F87" s="84"/>
      <c r="G87" s="84"/>
      <c r="H87" s="88"/>
    </row>
    <row r="88" ht="20" customHeight="true">
      <c r="A88" s="36"/>
      <c r="B88" s="36"/>
      <c r="C88" s="84"/>
      <c r="D88" s="84"/>
      <c r="E88" s="86"/>
      <c r="F88" s="84"/>
      <c r="G88" s="84"/>
      <c r="H88" s="88"/>
    </row>
    <row r="89" ht="20" customHeight="true">
      <c r="A89" s="36"/>
      <c r="B89" s="36"/>
      <c r="C89" s="84"/>
      <c r="D89" s="84"/>
      <c r="E89" s="86"/>
      <c r="F89" s="84"/>
      <c r="G89" s="84"/>
      <c r="H89" s="88"/>
    </row>
    <row r="90" ht="20" customHeight="true">
      <c r="A90" s="36"/>
      <c r="B90" s="36"/>
      <c r="C90" s="84"/>
      <c r="D90" s="84"/>
      <c r="E90" s="86"/>
      <c r="F90" s="84"/>
      <c r="G90" s="84"/>
      <c r="H90" s="88"/>
    </row>
    <row r="91" ht="20" customHeight="true">
      <c r="A91" s="36"/>
      <c r="B91" s="36"/>
      <c r="C91" s="84"/>
      <c r="D91" s="84"/>
      <c r="E91" s="86"/>
      <c r="F91" s="84"/>
      <c r="G91" s="84"/>
      <c r="H91" s="88"/>
    </row>
    <row r="92" ht="20" customHeight="true">
      <c r="A92" s="36"/>
      <c r="B92" s="36"/>
      <c r="C92" s="84"/>
      <c r="D92" s="84"/>
      <c r="E92" s="86"/>
      <c r="F92" s="84"/>
      <c r="G92" s="84"/>
      <c r="H92" s="88"/>
    </row>
    <row r="93" ht="20" customHeight="true">
      <c r="A93" s="36"/>
      <c r="B93" s="36"/>
      <c r="C93" s="84"/>
      <c r="D93" s="84"/>
      <c r="E93" s="86"/>
      <c r="F93" s="84"/>
      <c r="G93" s="84"/>
      <c r="H93" s="88"/>
    </row>
    <row r="94" ht="20" customHeight="true">
      <c r="A94" s="36"/>
      <c r="B94" s="36"/>
      <c r="C94" s="84"/>
      <c r="D94" s="84"/>
      <c r="E94" s="86"/>
      <c r="F94" s="84"/>
      <c r="G94" s="84"/>
      <c r="H94" s="88"/>
    </row>
    <row r="95" ht="20" customHeight="true">
      <c r="A95" s="36"/>
      <c r="B95" s="36"/>
      <c r="C95" s="84"/>
      <c r="D95" s="84"/>
      <c r="E95" s="86"/>
      <c r="F95" s="84"/>
      <c r="G95" s="84"/>
      <c r="H95" s="88"/>
    </row>
    <row r="96" ht="20" customHeight="true">
      <c r="A96" s="36"/>
      <c r="B96" s="36"/>
      <c r="C96" s="84"/>
      <c r="D96" s="84"/>
      <c r="E96" s="86"/>
      <c r="F96" s="84"/>
      <c r="G96" s="84"/>
      <c r="H96" s="88"/>
    </row>
    <row r="97" ht="20" customHeight="true">
      <c r="A97" s="36"/>
      <c r="B97" s="36"/>
      <c r="C97" s="84"/>
      <c r="D97" s="84"/>
      <c r="E97" s="86"/>
      <c r="F97" s="84"/>
      <c r="G97" s="84"/>
      <c r="H97" s="88"/>
    </row>
    <row r="98" ht="20" customHeight="true">
      <c r="A98" s="36"/>
      <c r="B98" s="36"/>
      <c r="C98" s="84"/>
      <c r="D98" s="84"/>
      <c r="E98" s="86"/>
      <c r="F98" s="84"/>
      <c r="G98" s="84"/>
      <c r="H98" s="88"/>
    </row>
    <row r="99" ht="20" customHeight="true">
      <c r="A99" s="36"/>
      <c r="B99" s="36"/>
      <c r="C99" s="84"/>
      <c r="D99" s="84"/>
      <c r="E99" s="86"/>
      <c r="F99" s="84"/>
      <c r="G99" s="84"/>
      <c r="H99" s="88"/>
    </row>
    <row r="100" ht="20" customHeight="true">
      <c r="A100" s="36"/>
      <c r="B100" s="36"/>
      <c r="C100" s="84"/>
      <c r="D100" s="84"/>
      <c r="E100" s="86"/>
      <c r="F100" s="84"/>
      <c r="G100" s="84"/>
      <c r="H100" s="88"/>
    </row>
    <row r="101" ht="20" customHeight="true">
      <c r="A101" s="36"/>
      <c r="B101" s="36"/>
      <c r="C101" s="84"/>
      <c r="D101" s="84"/>
      <c r="E101" s="86"/>
      <c r="F101" s="84"/>
      <c r="G101" s="84"/>
      <c r="H101" s="88"/>
    </row>
    <row r="102" ht="20" customHeight="true">
      <c r="A102" s="36"/>
      <c r="B102" s="36"/>
      <c r="C102" s="84"/>
      <c r="D102" s="84"/>
      <c r="E102" s="86"/>
      <c r="F102" s="84"/>
      <c r="G102" s="84"/>
      <c r="H102" s="88"/>
    </row>
    <row r="103" ht="20" customHeight="true">
      <c r="A103" s="36"/>
      <c r="B103" s="36"/>
      <c r="C103" s="84"/>
      <c r="D103" s="84"/>
      <c r="E103" s="86"/>
      <c r="F103" s="84"/>
      <c r="G103" s="84"/>
      <c r="H103" s="88"/>
    </row>
    <row r="104" ht="20" customHeight="true">
      <c r="A104" s="36"/>
      <c r="B104" s="36"/>
      <c r="C104" s="84"/>
      <c r="D104" s="84"/>
      <c r="E104" s="86"/>
      <c r="F104" s="84"/>
      <c r="G104" s="84"/>
      <c r="H104" s="88"/>
    </row>
  </sheetData>
  <mergeCells count="2">
    <mergeCell ref="A1:H1"/>
    <mergeCell ref="A2:H2"/>
  </mergeCells>
  <conditionalFormatting sqref="H5:H104">
    <cfRule type="containsText" dxfId="12" priority="1" operator="containsText" text="Normální">
      <formula>NOT(ISERROR(SEARCH("Normální",H5)))</formula>
    </cfRule>
    <cfRule type="containsText" dxfId="13" priority="2" operator="containsText" text="Dokončeno">
      <formula>NOT(ISERROR(SEARCH("Dokončeno",H5)))</formula>
    </cfRule>
    <cfRule type="containsText" dxfId="14" priority="3" operator="containsText" text="Varování">
      <formula>NOT(ISERROR(SEARCH("Varování",H5)))</formula>
    </cfRule>
    <cfRule type="containsText" dxfId="15" priority="4" operator="containsText" text="Probíhá">
      <formula>NOT(ISERROR(SEARCH("Probíhá",H5)))</formula>
    </cfRule>
    <cfRule type="containsText" dxfId="16" priority="5" operator="containsText" text="Mimo provoz">
      <formula>NOT(ISERROR(SEARCH("Mimo provoz",H5)))</formula>
    </cfRule>
    <cfRule type="containsText" dxfId="17" priority="6" operator="containsText" text="Nezahájeno">
      <formula>NOT(ISERROR(SEARCH("Nezahájeno",H5)))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Číselníkに登録されている選択肢から選んでください。" errorStyle="warning" errorTitle="入力値を確認してください" showErrorMessage="true" sqref="C5:C104" type="list">
      <formula1>'Číselník'!$B$5:$B$11</formula1>
    </dataValidation>
    <dataValidation allowBlank="true" error="Číselníkに登録されている選択肢から選んでください。" errorStyle="warning" errorTitle="入力値を確認してください" showErrorMessage="true" sqref="D5:D104" type="list">
      <formula1>'Číselník'!$C$5:$C$11</formula1>
    </dataValidation>
    <dataValidation allowBlank="true" error="Číselníkに登録されている選択肢から選んでください。" errorStyle="warning" errorTitle="入力値を確認してください" showErrorMessage="true" sqref="F5:F104" type="list">
      <formula1>'Číselník'!$A$5:$A$10</formula1>
    </dataValidation>
    <dataValidation allowBlank="true" error="Číselníkに登録されている選択肢から選んでください。" errorStyle="warning" errorTitle="入力値を確認してください" showErrorMessage="true" sqref="G5:G104" type="list">
      <formula1>'Číselník'!$D$5:$D$11</formula1>
    </dataValidation>
    <dataValidation allowBlank="true" error="Číselníkに登録されている選択肢から選んでください。" errorStyle="warning" errorTitle="入力値を確認してください" showErrorMessage="true" sqref="H5:H104" type="list">
      <formula1>'Číselník'!$E$5:$E$7</formula1>
    </dataValidation>
    <dataValidation allowBlank="true" error="2000/01/01〜2100/12/31の範囲の日付を入力してください。" errorStyle="warning" errorTitle="日付を確認してください" operator="between" showErrorMessage="true" sqref="E5:E104" type="date">
      <formula1>DATE(2000,1,1)</formula1>
      <formula2>DATE(2100,12,31)</formula2>
    </dataValidation>
  </dataValidations>
  <pageMargins left="0.7" right="0.7" top="0.75" bottom="0.75" header="0.3" footer="0.3"/>
  <tableParts count="1">
    <tablePart r:id="Rd310e4378135409b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3" min="1" width="13"/>
    <col customWidth="true" max="4" min="4" width="24"/>
    <col customWidth="true" max="5" min="5" width="16"/>
    <col customWidth="true" max="6" min="6" width="13"/>
  </cols>
  <sheetData>
    <row r="1" ht="30" customHeight="true">
      <c r="A1" s="11" t="s">
        <v>90</v>
      </c>
      <c r="B1" s="6"/>
      <c r="C1" s="6"/>
      <c r="D1" s="6"/>
      <c r="E1" s="6"/>
      <c r="F1" s="6"/>
    </row>
    <row r="2" ht="22" customHeight="true">
      <c r="A2" s="19" t="s">
        <v>91</v>
      </c>
      <c r="B2" s="6"/>
      <c r="C2" s="6"/>
      <c r="D2" s="6"/>
      <c r="E2" s="6"/>
      <c r="F2" s="6"/>
    </row>
    <row r="3">
      <c r="A3" s="6"/>
      <c r="B3" s="6"/>
      <c r="C3" s="6"/>
      <c r="D3" s="6"/>
      <c r="E3" s="6"/>
      <c r="F3" s="6"/>
    </row>
    <row r="4" ht="26" customHeight="true">
      <c r="A4" s="27" t="s">
        <v>92</v>
      </c>
      <c r="B4" s="27" t="s">
        <v>93</v>
      </c>
      <c r="C4" s="27" t="s">
        <v>64</v>
      </c>
      <c r="D4" s="27" t="s">
        <v>65</v>
      </c>
      <c r="E4" s="27" t="s">
        <v>94</v>
      </c>
      <c r="F4" s="27" t="s">
        <v>95</v>
      </c>
    </row>
    <row r="5" ht="20" customHeight="true">
      <c r="A5" s="36" t="str">
        <v>PLAN-0001</v>
      </c>
      <c r="B5" s="86" t="n">
        <v>46191</v>
      </c>
      <c r="C5" s="84" t="str">
        <v>EQ-0001</v>
      </c>
      <c r="D5" s="90" t="str">
        <f>IFERROR(IF(C5="","",VLOOKUP(C5,'Registr zařízení'!$A$5:$H$104,2,FALSE)),"")</f>
        <v>Klimatizační jednotka AHU-1</v>
      </c>
      <c r="E5" s="84" t="s">
        <v>74</v>
      </c>
      <c r="F5" s="88" t="s">
        <v>49</v>
      </c>
    </row>
    <row r="6" ht="20" customHeight="true">
      <c r="A6" s="36" t="str">
        <v>PLAN-0002</v>
      </c>
      <c r="B6" s="86" t="n">
        <v>46193</v>
      </c>
      <c r="C6" s="84" t="str">
        <v>EQ-0002</v>
      </c>
      <c r="D6" s="90" t="str">
        <f>IFERROR(IF(C6="","",VLOOKUP(C6,'Registr zařízení'!$A$5:$H$104,2,FALSE)),"")</f>
        <v>Transformátor TR-2</v>
      </c>
      <c r="E6" s="84" t="s">
        <v>77</v>
      </c>
      <c r="F6" s="88" t="s">
        <v>50</v>
      </c>
    </row>
    <row r="7" ht="20" customHeight="true">
      <c r="A7" s="36" t="str">
        <v>PLAN-0003</v>
      </c>
      <c r="B7" s="86" t="n">
        <v>46195</v>
      </c>
      <c r="C7" s="84" t="str">
        <v>EQ-0003</v>
      </c>
      <c r="D7" s="90" t="str">
        <f>IFERROR(IF(C7="","",VLOOKUP(C7,'Registr zařízení'!$A$5:$H$104,2,FALSE)),"")</f>
        <v>Vodní čerpadlo P-03</v>
      </c>
      <c r="E7" s="84" t="s">
        <v>81</v>
      </c>
      <c r="F7" s="88" t="s">
        <v>49</v>
      </c>
    </row>
    <row r="8" ht="20" customHeight="true">
      <c r="A8" s="36" t="str">
        <v>PLAN-0004</v>
      </c>
      <c r="B8" s="86" t="n">
        <v>46185</v>
      </c>
      <c r="C8" s="84" t="str">
        <v>EQ-0004</v>
      </c>
      <c r="D8" s="90" t="str">
        <f>IFERROR(IF(C8="","",VLOOKUP(C8,'Registr zařízení'!$A$5:$H$104,2,FALSE)),"")</f>
        <v>Kompresor CP-01</v>
      </c>
      <c r="E8" s="84" t="s">
        <v>85</v>
      </c>
      <c r="F8" s="88" t="s">
        <v>51</v>
      </c>
    </row>
    <row r="9" ht="20" customHeight="true">
      <c r="A9" s="36" t="str">
        <v>PLAN-0005</v>
      </c>
      <c r="B9" s="86" t="n">
        <v>46204</v>
      </c>
      <c r="C9" s="84" t="str">
        <v>EQ-0005</v>
      </c>
      <c r="D9" s="90" t="str">
        <f>IFERROR(IF(C9="","",VLOOKUP(C9,'Registr zařízení'!$A$5:$H$104,2,FALSE)),"")</f>
        <v>Systém požární signalizace FA-01</v>
      </c>
      <c r="E9" s="84" t="s">
        <v>89</v>
      </c>
      <c r="F9" s="88" t="s">
        <v>49</v>
      </c>
    </row>
    <row r="10" ht="20" customHeight="true">
      <c r="A10" s="36"/>
      <c r="B10" s="86"/>
      <c r="C10" s="84"/>
      <c r="D10" s="90" t="str">
        <f>IFERROR(IF(C10="","",VLOOKUP(C10,'Registr zařízení'!$A$5:$H$104,2,FALSE)),"")</f>
      </c>
      <c r="E10" s="84"/>
      <c r="F10" s="88"/>
    </row>
    <row r="11" ht="20" customHeight="true">
      <c r="A11" s="36"/>
      <c r="B11" s="86"/>
      <c r="C11" s="84"/>
      <c r="D11" s="90" t="str">
        <f>IFERROR(IF(C11="","",VLOOKUP(C11,'Registr zařízení'!$A$5:$H$104,2,FALSE)),"")</f>
      </c>
      <c r="E11" s="84"/>
      <c r="F11" s="88"/>
    </row>
    <row r="12" ht="20" customHeight="true">
      <c r="A12" s="36"/>
      <c r="B12" s="86"/>
      <c r="C12" s="84"/>
      <c r="D12" s="90" t="str">
        <f>IFERROR(IF(C12="","",VLOOKUP(C12,'Registr zařízení'!$A$5:$H$104,2,FALSE)),"")</f>
      </c>
      <c r="E12" s="84"/>
      <c r="F12" s="88"/>
    </row>
    <row r="13" ht="20" customHeight="true">
      <c r="A13" s="36"/>
      <c r="B13" s="86"/>
      <c r="C13" s="84"/>
      <c r="D13" s="90" t="str">
        <f>IFERROR(IF(C13="","",VLOOKUP(C13,'Registr zařízení'!$A$5:$H$104,2,FALSE)),"")</f>
      </c>
      <c r="E13" s="84"/>
      <c r="F13" s="88"/>
    </row>
    <row r="14" ht="20" customHeight="true">
      <c r="A14" s="36"/>
      <c r="B14" s="86"/>
      <c r="C14" s="84"/>
      <c r="D14" s="90" t="str">
        <f>IFERROR(IF(C14="","",VLOOKUP(C14,'Registr zařízení'!$A$5:$H$104,2,FALSE)),"")</f>
      </c>
      <c r="E14" s="84"/>
      <c r="F14" s="88"/>
    </row>
    <row r="15" ht="20" customHeight="true">
      <c r="A15" s="36"/>
      <c r="B15" s="86"/>
      <c r="C15" s="84"/>
      <c r="D15" s="90" t="str">
        <f>IFERROR(IF(C15="","",VLOOKUP(C15,'Registr zařízení'!$A$5:$H$104,2,FALSE)),"")</f>
      </c>
      <c r="E15" s="84"/>
      <c r="F15" s="88"/>
    </row>
    <row r="16" ht="20" customHeight="true">
      <c r="A16" s="36"/>
      <c r="B16" s="86"/>
      <c r="C16" s="84"/>
      <c r="D16" s="90" t="str">
        <f>IFERROR(IF(C16="","",VLOOKUP(C16,'Registr zařízení'!$A$5:$H$104,2,FALSE)),"")</f>
      </c>
      <c r="E16" s="84"/>
      <c r="F16" s="88"/>
    </row>
    <row r="17" ht="20" customHeight="true">
      <c r="A17" s="36"/>
      <c r="B17" s="86"/>
      <c r="C17" s="84"/>
      <c r="D17" s="90" t="str">
        <f>IFERROR(IF(C17="","",VLOOKUP(C17,'Registr zařízení'!$A$5:$H$104,2,FALSE)),"")</f>
      </c>
      <c r="E17" s="84"/>
      <c r="F17" s="88"/>
    </row>
    <row r="18" ht="20" customHeight="true">
      <c r="A18" s="36"/>
      <c r="B18" s="86"/>
      <c r="C18" s="84"/>
      <c r="D18" s="90" t="str">
        <f>IFERROR(IF(C18="","",VLOOKUP(C18,'Registr zařízení'!$A$5:$H$104,2,FALSE)),"")</f>
      </c>
      <c r="E18" s="84"/>
      <c r="F18" s="88"/>
    </row>
    <row r="19" ht="20" customHeight="true">
      <c r="A19" s="36"/>
      <c r="B19" s="86"/>
      <c r="C19" s="84"/>
      <c r="D19" s="90" t="str">
        <f>IFERROR(IF(C19="","",VLOOKUP(C19,'Registr zařízení'!$A$5:$H$104,2,FALSE)),"")</f>
      </c>
      <c r="E19" s="84"/>
      <c r="F19" s="88"/>
    </row>
    <row r="20" ht="20" customHeight="true">
      <c r="A20" s="36"/>
      <c r="B20" s="86"/>
      <c r="C20" s="84"/>
      <c r="D20" s="90" t="str">
        <f>IFERROR(IF(C20="","",VLOOKUP(C20,'Registr zařízení'!$A$5:$H$104,2,FALSE)),"")</f>
      </c>
      <c r="E20" s="84"/>
      <c r="F20" s="88"/>
    </row>
    <row r="21" ht="20" customHeight="true">
      <c r="A21" s="36"/>
      <c r="B21" s="86"/>
      <c r="C21" s="84"/>
      <c r="D21" s="90" t="str">
        <f>IFERROR(IF(C21="","",VLOOKUP(C21,'Registr zařízení'!$A$5:$H$104,2,FALSE)),"")</f>
      </c>
      <c r="E21" s="84"/>
      <c r="F21" s="88"/>
    </row>
    <row r="22" ht="20" customHeight="true">
      <c r="A22" s="36"/>
      <c r="B22" s="86"/>
      <c r="C22" s="84"/>
      <c r="D22" s="90" t="str">
        <f>IFERROR(IF(C22="","",VLOOKUP(C22,'Registr zařízení'!$A$5:$H$104,2,FALSE)),"")</f>
      </c>
      <c r="E22" s="84"/>
      <c r="F22" s="88"/>
    </row>
    <row r="23" ht="20" customHeight="true">
      <c r="A23" s="36"/>
      <c r="B23" s="86"/>
      <c r="C23" s="84"/>
      <c r="D23" s="90" t="str">
        <f>IFERROR(IF(C23="","",VLOOKUP(C23,'Registr zařízení'!$A$5:$H$104,2,FALSE)),"")</f>
      </c>
      <c r="E23" s="84"/>
      <c r="F23" s="88"/>
    </row>
    <row r="24" ht="20" customHeight="true">
      <c r="A24" s="36"/>
      <c r="B24" s="86"/>
      <c r="C24" s="84"/>
      <c r="D24" s="90" t="str">
        <f>IFERROR(IF(C24="","",VLOOKUP(C24,'Registr zařízení'!$A$5:$H$104,2,FALSE)),"")</f>
      </c>
      <c r="E24" s="84"/>
      <c r="F24" s="88"/>
    </row>
    <row r="25" ht="20" customHeight="true">
      <c r="A25" s="36"/>
      <c r="B25" s="86"/>
      <c r="C25" s="84"/>
      <c r="D25" s="90" t="str">
        <f>IFERROR(IF(C25="","",VLOOKUP(C25,'Registr zařízení'!$A$5:$H$104,2,FALSE)),"")</f>
      </c>
      <c r="E25" s="84"/>
      <c r="F25" s="88"/>
    </row>
    <row r="26" ht="20" customHeight="true">
      <c r="A26" s="36"/>
      <c r="B26" s="86"/>
      <c r="C26" s="84"/>
      <c r="D26" s="90" t="str">
        <f>IFERROR(IF(C26="","",VLOOKUP(C26,'Registr zařízení'!$A$5:$H$104,2,FALSE)),"")</f>
      </c>
      <c r="E26" s="84"/>
      <c r="F26" s="88"/>
    </row>
    <row r="27" ht="20" customHeight="true">
      <c r="A27" s="36"/>
      <c r="B27" s="86"/>
      <c r="C27" s="84"/>
      <c r="D27" s="90" t="str">
        <f>IFERROR(IF(C27="","",VLOOKUP(C27,'Registr zařízení'!$A$5:$H$104,2,FALSE)),"")</f>
      </c>
      <c r="E27" s="84"/>
      <c r="F27" s="88"/>
    </row>
    <row r="28" ht="20" customHeight="true">
      <c r="A28" s="36"/>
      <c r="B28" s="86"/>
      <c r="C28" s="84"/>
      <c r="D28" s="90" t="str">
        <f>IFERROR(IF(C28="","",VLOOKUP(C28,'Registr zařízení'!$A$5:$H$104,2,FALSE)),"")</f>
      </c>
      <c r="E28" s="84"/>
      <c r="F28" s="88"/>
    </row>
    <row r="29" ht="20" customHeight="true">
      <c r="A29" s="36"/>
      <c r="B29" s="86"/>
      <c r="C29" s="84"/>
      <c r="D29" s="90" t="str">
        <f>IFERROR(IF(C29="","",VLOOKUP(C29,'Registr zařízení'!$A$5:$H$104,2,FALSE)),"")</f>
      </c>
      <c r="E29" s="84"/>
      <c r="F29" s="88"/>
    </row>
    <row r="30" ht="20" customHeight="true">
      <c r="A30" s="36"/>
      <c r="B30" s="86"/>
      <c r="C30" s="84"/>
      <c r="D30" s="90" t="str">
        <f>IFERROR(IF(C30="","",VLOOKUP(C30,'Registr zařízení'!$A$5:$H$104,2,FALSE)),"")</f>
      </c>
      <c r="E30" s="84"/>
      <c r="F30" s="88"/>
    </row>
    <row r="31" ht="20" customHeight="true">
      <c r="A31" s="36"/>
      <c r="B31" s="86"/>
      <c r="C31" s="84"/>
      <c r="D31" s="90" t="str">
        <f>IFERROR(IF(C31="","",VLOOKUP(C31,'Registr zařízení'!$A$5:$H$104,2,FALSE)),"")</f>
      </c>
      <c r="E31" s="84"/>
      <c r="F31" s="88"/>
    </row>
    <row r="32" ht="20" customHeight="true">
      <c r="A32" s="36"/>
      <c r="B32" s="86"/>
      <c r="C32" s="84"/>
      <c r="D32" s="90" t="str">
        <f>IFERROR(IF(C32="","",VLOOKUP(C32,'Registr zařízení'!$A$5:$H$104,2,FALSE)),"")</f>
      </c>
      <c r="E32" s="84"/>
      <c r="F32" s="88"/>
    </row>
    <row r="33" ht="20" customHeight="true">
      <c r="A33" s="36"/>
      <c r="B33" s="86"/>
      <c r="C33" s="84"/>
      <c r="D33" s="90" t="str">
        <f>IFERROR(IF(C33="","",VLOOKUP(C33,'Registr zařízení'!$A$5:$H$104,2,FALSE)),"")</f>
      </c>
      <c r="E33" s="84"/>
      <c r="F33" s="88"/>
    </row>
    <row r="34" ht="20" customHeight="true">
      <c r="A34" s="36"/>
      <c r="B34" s="86"/>
      <c r="C34" s="84"/>
      <c r="D34" s="90" t="str">
        <f>IFERROR(IF(C34="","",VLOOKUP(C34,'Registr zařízení'!$A$5:$H$104,2,FALSE)),"")</f>
      </c>
      <c r="E34" s="84"/>
      <c r="F34" s="88"/>
    </row>
    <row r="35" ht="20" customHeight="true">
      <c r="A35" s="36"/>
      <c r="B35" s="86"/>
      <c r="C35" s="84"/>
      <c r="D35" s="90" t="str">
        <f>IFERROR(IF(C35="","",VLOOKUP(C35,'Registr zařízení'!$A$5:$H$104,2,FALSE)),"")</f>
      </c>
      <c r="E35" s="84"/>
      <c r="F35" s="88"/>
    </row>
    <row r="36" ht="20" customHeight="true">
      <c r="A36" s="36"/>
      <c r="B36" s="86"/>
      <c r="C36" s="84"/>
      <c r="D36" s="90" t="str">
        <f>IFERROR(IF(C36="","",VLOOKUP(C36,'Registr zařízení'!$A$5:$H$104,2,FALSE)),"")</f>
      </c>
      <c r="E36" s="84"/>
      <c r="F36" s="88"/>
    </row>
    <row r="37" ht="20" customHeight="true">
      <c r="A37" s="36"/>
      <c r="B37" s="86"/>
      <c r="C37" s="84"/>
      <c r="D37" s="90" t="str">
        <f>IFERROR(IF(C37="","",VLOOKUP(C37,'Registr zařízení'!$A$5:$H$104,2,FALSE)),"")</f>
      </c>
      <c r="E37" s="84"/>
      <c r="F37" s="88"/>
    </row>
    <row r="38" ht="20" customHeight="true">
      <c r="A38" s="36"/>
      <c r="B38" s="86"/>
      <c r="C38" s="84"/>
      <c r="D38" s="90" t="str">
        <f>IFERROR(IF(C38="","",VLOOKUP(C38,'Registr zařízení'!$A$5:$H$104,2,FALSE)),"")</f>
      </c>
      <c r="E38" s="84"/>
      <c r="F38" s="88"/>
    </row>
    <row r="39" ht="20" customHeight="true">
      <c r="A39" s="36"/>
      <c r="B39" s="86"/>
      <c r="C39" s="84"/>
      <c r="D39" s="90" t="str">
        <f>IFERROR(IF(C39="","",VLOOKUP(C39,'Registr zařízení'!$A$5:$H$104,2,FALSE)),"")</f>
      </c>
      <c r="E39" s="84"/>
      <c r="F39" s="88"/>
    </row>
    <row r="40" ht="20" customHeight="true">
      <c r="A40" s="36"/>
      <c r="B40" s="86"/>
      <c r="C40" s="84"/>
      <c r="D40" s="90" t="str">
        <f>IFERROR(IF(C40="","",VLOOKUP(C40,'Registr zařízení'!$A$5:$H$104,2,FALSE)),"")</f>
      </c>
      <c r="E40" s="84"/>
      <c r="F40" s="88"/>
    </row>
    <row r="41" ht="20" customHeight="true">
      <c r="A41" s="36"/>
      <c r="B41" s="86"/>
      <c r="C41" s="84"/>
      <c r="D41" s="90" t="str">
        <f>IFERROR(IF(C41="","",VLOOKUP(C41,'Registr zařízení'!$A$5:$H$104,2,FALSE)),"")</f>
      </c>
      <c r="E41" s="84"/>
      <c r="F41" s="88"/>
    </row>
    <row r="42" ht="20" customHeight="true">
      <c r="A42" s="36"/>
      <c r="B42" s="86"/>
      <c r="C42" s="84"/>
      <c r="D42" s="90" t="str">
        <f>IFERROR(IF(C42="","",VLOOKUP(C42,'Registr zařízení'!$A$5:$H$104,2,FALSE)),"")</f>
      </c>
      <c r="E42" s="84"/>
      <c r="F42" s="88"/>
    </row>
    <row r="43" ht="20" customHeight="true">
      <c r="A43" s="36"/>
      <c r="B43" s="86"/>
      <c r="C43" s="84"/>
      <c r="D43" s="90" t="str">
        <f>IFERROR(IF(C43="","",VLOOKUP(C43,'Registr zařízení'!$A$5:$H$104,2,FALSE)),"")</f>
      </c>
      <c r="E43" s="84"/>
      <c r="F43" s="88"/>
    </row>
    <row r="44" ht="20" customHeight="true">
      <c r="A44" s="36"/>
      <c r="B44" s="86"/>
      <c r="C44" s="84"/>
      <c r="D44" s="90" t="str">
        <f>IFERROR(IF(C44="","",VLOOKUP(C44,'Registr zařízení'!$A$5:$H$104,2,FALSE)),"")</f>
      </c>
      <c r="E44" s="84"/>
      <c r="F44" s="88"/>
    </row>
    <row r="45" ht="20" customHeight="true">
      <c r="A45" s="36"/>
      <c r="B45" s="86"/>
      <c r="C45" s="84"/>
      <c r="D45" s="90" t="str">
        <f>IFERROR(IF(C45="","",VLOOKUP(C45,'Registr zařízení'!$A$5:$H$104,2,FALSE)),"")</f>
      </c>
      <c r="E45" s="84"/>
      <c r="F45" s="88"/>
    </row>
    <row r="46" ht="20" customHeight="true">
      <c r="A46" s="36"/>
      <c r="B46" s="86"/>
      <c r="C46" s="84"/>
      <c r="D46" s="90" t="str">
        <f>IFERROR(IF(C46="","",VLOOKUP(C46,'Registr zařízení'!$A$5:$H$104,2,FALSE)),"")</f>
      </c>
      <c r="E46" s="84"/>
      <c r="F46" s="88"/>
    </row>
    <row r="47" ht="20" customHeight="true">
      <c r="A47" s="36"/>
      <c r="B47" s="86"/>
      <c r="C47" s="84"/>
      <c r="D47" s="90" t="str">
        <f>IFERROR(IF(C47="","",VLOOKUP(C47,'Registr zařízení'!$A$5:$H$104,2,FALSE)),"")</f>
      </c>
      <c r="E47" s="84"/>
      <c r="F47" s="88"/>
    </row>
    <row r="48" ht="20" customHeight="true">
      <c r="A48" s="36"/>
      <c r="B48" s="86"/>
      <c r="C48" s="84"/>
      <c r="D48" s="90" t="str">
        <f>IFERROR(IF(C48="","",VLOOKUP(C48,'Registr zařízení'!$A$5:$H$104,2,FALSE)),"")</f>
      </c>
      <c r="E48" s="84"/>
      <c r="F48" s="88"/>
    </row>
    <row r="49" ht="20" customHeight="true">
      <c r="A49" s="36"/>
      <c r="B49" s="86"/>
      <c r="C49" s="84"/>
      <c r="D49" s="90" t="str">
        <f>IFERROR(IF(C49="","",VLOOKUP(C49,'Registr zařízení'!$A$5:$H$104,2,FALSE)),"")</f>
      </c>
      <c r="E49" s="84"/>
      <c r="F49" s="88"/>
    </row>
    <row r="50" ht="20" customHeight="true">
      <c r="A50" s="36"/>
      <c r="B50" s="86"/>
      <c r="C50" s="84"/>
      <c r="D50" s="90" t="str">
        <f>IFERROR(IF(C50="","",VLOOKUP(C50,'Registr zařízení'!$A$5:$H$104,2,FALSE)),"")</f>
      </c>
      <c r="E50" s="84"/>
      <c r="F50" s="88"/>
    </row>
    <row r="51" ht="20" customHeight="true">
      <c r="A51" s="36"/>
      <c r="B51" s="86"/>
      <c r="C51" s="84"/>
      <c r="D51" s="90" t="str">
        <f>IFERROR(IF(C51="","",VLOOKUP(C51,'Registr zařízení'!$A$5:$H$104,2,FALSE)),"")</f>
      </c>
      <c r="E51" s="84"/>
      <c r="F51" s="88"/>
    </row>
    <row r="52" ht="20" customHeight="true">
      <c r="A52" s="36"/>
      <c r="B52" s="86"/>
      <c r="C52" s="84"/>
      <c r="D52" s="90" t="str">
        <f>IFERROR(IF(C52="","",VLOOKUP(C52,'Registr zařízení'!$A$5:$H$104,2,FALSE)),"")</f>
      </c>
      <c r="E52" s="84"/>
      <c r="F52" s="88"/>
    </row>
    <row r="53" ht="20" customHeight="true">
      <c r="A53" s="36"/>
      <c r="B53" s="86"/>
      <c r="C53" s="84"/>
      <c r="D53" s="90" t="str">
        <f>IFERROR(IF(C53="","",VLOOKUP(C53,'Registr zařízení'!$A$5:$H$104,2,FALSE)),"")</f>
      </c>
      <c r="E53" s="84"/>
      <c r="F53" s="88"/>
    </row>
    <row r="54" ht="20" customHeight="true">
      <c r="A54" s="36"/>
      <c r="B54" s="86"/>
      <c r="C54" s="84"/>
      <c r="D54" s="90" t="str">
        <f>IFERROR(IF(C54="","",VLOOKUP(C54,'Registr zařízení'!$A$5:$H$104,2,FALSE)),"")</f>
      </c>
      <c r="E54" s="84"/>
      <c r="F54" s="88"/>
    </row>
    <row r="55" ht="20" customHeight="true">
      <c r="A55" s="36"/>
      <c r="B55" s="86"/>
      <c r="C55" s="84"/>
      <c r="D55" s="90" t="str">
        <f>IFERROR(IF(C55="","",VLOOKUP(C55,'Registr zařízení'!$A$5:$H$104,2,FALSE)),"")</f>
      </c>
      <c r="E55" s="84"/>
      <c r="F55" s="88"/>
    </row>
    <row r="56" ht="20" customHeight="true">
      <c r="A56" s="36"/>
      <c r="B56" s="86"/>
      <c r="C56" s="84"/>
      <c r="D56" s="90" t="str">
        <f>IFERROR(IF(C56="","",VLOOKUP(C56,'Registr zařízení'!$A$5:$H$104,2,FALSE)),"")</f>
      </c>
      <c r="E56" s="84"/>
      <c r="F56" s="88"/>
    </row>
    <row r="57" ht="20" customHeight="true">
      <c r="A57" s="36"/>
      <c r="B57" s="86"/>
      <c r="C57" s="84"/>
      <c r="D57" s="90" t="str">
        <f>IFERROR(IF(C57="","",VLOOKUP(C57,'Registr zařízení'!$A$5:$H$104,2,FALSE)),"")</f>
      </c>
      <c r="E57" s="84"/>
      <c r="F57" s="88"/>
    </row>
    <row r="58" ht="20" customHeight="true">
      <c r="A58" s="36"/>
      <c r="B58" s="86"/>
      <c r="C58" s="84"/>
      <c r="D58" s="90" t="str">
        <f>IFERROR(IF(C58="","",VLOOKUP(C58,'Registr zařízení'!$A$5:$H$104,2,FALSE)),"")</f>
      </c>
      <c r="E58" s="84"/>
      <c r="F58" s="88"/>
    </row>
    <row r="59" ht="20" customHeight="true">
      <c r="A59" s="36"/>
      <c r="B59" s="86"/>
      <c r="C59" s="84"/>
      <c r="D59" s="90" t="str">
        <f>IFERROR(IF(C59="","",VLOOKUP(C59,'Registr zařízení'!$A$5:$H$104,2,FALSE)),"")</f>
      </c>
      <c r="E59" s="84"/>
      <c r="F59" s="88"/>
    </row>
    <row r="60" ht="20" customHeight="true">
      <c r="A60" s="36"/>
      <c r="B60" s="86"/>
      <c r="C60" s="84"/>
      <c r="D60" s="90" t="str">
        <f>IFERROR(IF(C60="","",VLOOKUP(C60,'Registr zařízení'!$A$5:$H$104,2,FALSE)),"")</f>
      </c>
      <c r="E60" s="84"/>
      <c r="F60" s="88"/>
    </row>
    <row r="61" ht="20" customHeight="true">
      <c r="A61" s="36"/>
      <c r="B61" s="86"/>
      <c r="C61" s="84"/>
      <c r="D61" s="90" t="str">
        <f>IFERROR(IF(C61="","",VLOOKUP(C61,'Registr zařízení'!$A$5:$H$104,2,FALSE)),"")</f>
      </c>
      <c r="E61" s="84"/>
      <c r="F61" s="88"/>
    </row>
    <row r="62" ht="20" customHeight="true">
      <c r="A62" s="36"/>
      <c r="B62" s="86"/>
      <c r="C62" s="84"/>
      <c r="D62" s="90" t="str">
        <f>IFERROR(IF(C62="","",VLOOKUP(C62,'Registr zařízení'!$A$5:$H$104,2,FALSE)),"")</f>
      </c>
      <c r="E62" s="84"/>
      <c r="F62" s="88"/>
    </row>
    <row r="63" ht="20" customHeight="true">
      <c r="A63" s="36"/>
      <c r="B63" s="86"/>
      <c r="C63" s="84"/>
      <c r="D63" s="90" t="str">
        <f>IFERROR(IF(C63="","",VLOOKUP(C63,'Registr zařízení'!$A$5:$H$104,2,FALSE)),"")</f>
      </c>
      <c r="E63" s="84"/>
      <c r="F63" s="88"/>
    </row>
    <row r="64" ht="20" customHeight="true">
      <c r="A64" s="36"/>
      <c r="B64" s="86"/>
      <c r="C64" s="84"/>
      <c r="D64" s="90" t="str">
        <f>IFERROR(IF(C64="","",VLOOKUP(C64,'Registr zařízení'!$A$5:$H$104,2,FALSE)),"")</f>
      </c>
      <c r="E64" s="84"/>
      <c r="F64" s="88"/>
    </row>
    <row r="65" ht="20" customHeight="true">
      <c r="A65" s="36"/>
      <c r="B65" s="86"/>
      <c r="C65" s="84"/>
      <c r="D65" s="90" t="str">
        <f>IFERROR(IF(C65="","",VLOOKUP(C65,'Registr zařízení'!$A$5:$H$104,2,FALSE)),"")</f>
      </c>
      <c r="E65" s="84"/>
      <c r="F65" s="88"/>
    </row>
    <row r="66" ht="20" customHeight="true">
      <c r="A66" s="36"/>
      <c r="B66" s="86"/>
      <c r="C66" s="84"/>
      <c r="D66" s="90" t="str">
        <f>IFERROR(IF(C66="","",VLOOKUP(C66,'Registr zařízení'!$A$5:$H$104,2,FALSE)),"")</f>
      </c>
      <c r="E66" s="84"/>
      <c r="F66" s="88"/>
    </row>
    <row r="67" ht="20" customHeight="true">
      <c r="A67" s="36"/>
      <c r="B67" s="86"/>
      <c r="C67" s="84"/>
      <c r="D67" s="90" t="str">
        <f>IFERROR(IF(C67="","",VLOOKUP(C67,'Registr zařízení'!$A$5:$H$104,2,FALSE)),"")</f>
      </c>
      <c r="E67" s="84"/>
      <c r="F67" s="88"/>
    </row>
    <row r="68" ht="20" customHeight="true">
      <c r="A68" s="36"/>
      <c r="B68" s="86"/>
      <c r="C68" s="84"/>
      <c r="D68" s="90" t="str">
        <f>IFERROR(IF(C68="","",VLOOKUP(C68,'Registr zařízení'!$A$5:$H$104,2,FALSE)),"")</f>
      </c>
      <c r="E68" s="84"/>
      <c r="F68" s="88"/>
    </row>
    <row r="69" ht="20" customHeight="true">
      <c r="A69" s="36"/>
      <c r="B69" s="86"/>
      <c r="C69" s="84"/>
      <c r="D69" s="90" t="str">
        <f>IFERROR(IF(C69="","",VLOOKUP(C69,'Registr zařízení'!$A$5:$H$104,2,FALSE)),"")</f>
      </c>
      <c r="E69" s="84"/>
      <c r="F69" s="88"/>
    </row>
    <row r="70" ht="20" customHeight="true">
      <c r="A70" s="36"/>
      <c r="B70" s="86"/>
      <c r="C70" s="84"/>
      <c r="D70" s="90" t="str">
        <f>IFERROR(IF(C70="","",VLOOKUP(C70,'Registr zařízení'!$A$5:$H$104,2,FALSE)),"")</f>
      </c>
      <c r="E70" s="84"/>
      <c r="F70" s="88"/>
    </row>
    <row r="71" ht="20" customHeight="true">
      <c r="A71" s="36"/>
      <c r="B71" s="86"/>
      <c r="C71" s="84"/>
      <c r="D71" s="90" t="str">
        <f>IFERROR(IF(C71="","",VLOOKUP(C71,'Registr zařízení'!$A$5:$H$104,2,FALSE)),"")</f>
      </c>
      <c r="E71" s="84"/>
      <c r="F71" s="88"/>
    </row>
    <row r="72" ht="20" customHeight="true">
      <c r="A72" s="36"/>
      <c r="B72" s="86"/>
      <c r="C72" s="84"/>
      <c r="D72" s="90" t="str">
        <f>IFERROR(IF(C72="","",VLOOKUP(C72,'Registr zařízení'!$A$5:$H$104,2,FALSE)),"")</f>
      </c>
      <c r="E72" s="84"/>
      <c r="F72" s="88"/>
    </row>
    <row r="73" ht="20" customHeight="true">
      <c r="A73" s="36"/>
      <c r="B73" s="86"/>
      <c r="C73" s="84"/>
      <c r="D73" s="90" t="str">
        <f>IFERROR(IF(C73="","",VLOOKUP(C73,'Registr zařízení'!$A$5:$H$104,2,FALSE)),"")</f>
      </c>
      <c r="E73" s="84"/>
      <c r="F73" s="88"/>
    </row>
    <row r="74" ht="20" customHeight="true">
      <c r="A74" s="36"/>
      <c r="B74" s="86"/>
      <c r="C74" s="84"/>
      <c r="D74" s="90" t="str">
        <f>IFERROR(IF(C74="","",VLOOKUP(C74,'Registr zařízení'!$A$5:$H$104,2,FALSE)),"")</f>
      </c>
      <c r="E74" s="84"/>
      <c r="F74" s="88"/>
    </row>
    <row r="75" ht="20" customHeight="true">
      <c r="A75" s="36"/>
      <c r="B75" s="86"/>
      <c r="C75" s="84"/>
      <c r="D75" s="90" t="str">
        <f>IFERROR(IF(C75="","",VLOOKUP(C75,'Registr zařízení'!$A$5:$H$104,2,FALSE)),"")</f>
      </c>
      <c r="E75" s="84"/>
      <c r="F75" s="88"/>
    </row>
    <row r="76" ht="20" customHeight="true">
      <c r="A76" s="36"/>
      <c r="B76" s="86"/>
      <c r="C76" s="84"/>
      <c r="D76" s="90" t="str">
        <f>IFERROR(IF(C76="","",VLOOKUP(C76,'Registr zařízení'!$A$5:$H$104,2,FALSE)),"")</f>
      </c>
      <c r="E76" s="84"/>
      <c r="F76" s="88"/>
    </row>
    <row r="77" ht="20" customHeight="true">
      <c r="A77" s="36"/>
      <c r="B77" s="86"/>
      <c r="C77" s="84"/>
      <c r="D77" s="90" t="str">
        <f>IFERROR(IF(C77="","",VLOOKUP(C77,'Registr zařízení'!$A$5:$H$104,2,FALSE)),"")</f>
      </c>
      <c r="E77" s="84"/>
      <c r="F77" s="88"/>
    </row>
    <row r="78" ht="20" customHeight="true">
      <c r="A78" s="36"/>
      <c r="B78" s="86"/>
      <c r="C78" s="84"/>
      <c r="D78" s="90" t="str">
        <f>IFERROR(IF(C78="","",VLOOKUP(C78,'Registr zařízení'!$A$5:$H$104,2,FALSE)),"")</f>
      </c>
      <c r="E78" s="84"/>
      <c r="F78" s="88"/>
    </row>
    <row r="79" ht="20" customHeight="true">
      <c r="A79" s="36"/>
      <c r="B79" s="86"/>
      <c r="C79" s="84"/>
      <c r="D79" s="90" t="str">
        <f>IFERROR(IF(C79="","",VLOOKUP(C79,'Registr zařízení'!$A$5:$H$104,2,FALSE)),"")</f>
      </c>
      <c r="E79" s="84"/>
      <c r="F79" s="88"/>
    </row>
    <row r="80" ht="20" customHeight="true">
      <c r="A80" s="36"/>
      <c r="B80" s="86"/>
      <c r="C80" s="84"/>
      <c r="D80" s="90" t="str">
        <f>IFERROR(IF(C80="","",VLOOKUP(C80,'Registr zařízení'!$A$5:$H$104,2,FALSE)),"")</f>
      </c>
      <c r="E80" s="84"/>
      <c r="F80" s="88"/>
    </row>
    <row r="81" ht="20" customHeight="true">
      <c r="A81" s="36"/>
      <c r="B81" s="86"/>
      <c r="C81" s="84"/>
      <c r="D81" s="90" t="str">
        <f>IFERROR(IF(C81="","",VLOOKUP(C81,'Registr zařízení'!$A$5:$H$104,2,FALSE)),"")</f>
      </c>
      <c r="E81" s="84"/>
      <c r="F81" s="88"/>
    </row>
    <row r="82" ht="20" customHeight="true">
      <c r="A82" s="36"/>
      <c r="B82" s="86"/>
      <c r="C82" s="84"/>
      <c r="D82" s="90" t="str">
        <f>IFERROR(IF(C82="","",VLOOKUP(C82,'Registr zařízení'!$A$5:$H$104,2,FALSE)),"")</f>
      </c>
      <c r="E82" s="84"/>
      <c r="F82" s="88"/>
    </row>
    <row r="83" ht="20" customHeight="true">
      <c r="A83" s="36"/>
      <c r="B83" s="86"/>
      <c r="C83" s="84"/>
      <c r="D83" s="90" t="str">
        <f>IFERROR(IF(C83="","",VLOOKUP(C83,'Registr zařízení'!$A$5:$H$104,2,FALSE)),"")</f>
      </c>
      <c r="E83" s="84"/>
      <c r="F83" s="88"/>
    </row>
    <row r="84" ht="20" customHeight="true">
      <c r="A84" s="36"/>
      <c r="B84" s="86"/>
      <c r="C84" s="84"/>
      <c r="D84" s="90" t="str">
        <f>IFERROR(IF(C84="","",VLOOKUP(C84,'Registr zařízení'!$A$5:$H$104,2,FALSE)),"")</f>
      </c>
      <c r="E84" s="84"/>
      <c r="F84" s="88"/>
    </row>
    <row r="85" ht="20" customHeight="true">
      <c r="A85" s="36"/>
      <c r="B85" s="86"/>
      <c r="C85" s="84"/>
      <c r="D85" s="90" t="str">
        <f>IFERROR(IF(C85="","",VLOOKUP(C85,'Registr zařízení'!$A$5:$H$104,2,FALSE)),"")</f>
      </c>
      <c r="E85" s="84"/>
      <c r="F85" s="88"/>
    </row>
    <row r="86" ht="20" customHeight="true">
      <c r="A86" s="36"/>
      <c r="B86" s="86"/>
      <c r="C86" s="84"/>
      <c r="D86" s="90" t="str">
        <f>IFERROR(IF(C86="","",VLOOKUP(C86,'Registr zařízení'!$A$5:$H$104,2,FALSE)),"")</f>
      </c>
      <c r="E86" s="84"/>
      <c r="F86" s="88"/>
    </row>
    <row r="87" ht="20" customHeight="true">
      <c r="A87" s="36"/>
      <c r="B87" s="86"/>
      <c r="C87" s="84"/>
      <c r="D87" s="90" t="str">
        <f>IFERROR(IF(C87="","",VLOOKUP(C87,'Registr zařízení'!$A$5:$H$104,2,FALSE)),"")</f>
      </c>
      <c r="E87" s="84"/>
      <c r="F87" s="88"/>
    </row>
    <row r="88" ht="20" customHeight="true">
      <c r="A88" s="36"/>
      <c r="B88" s="86"/>
      <c r="C88" s="84"/>
      <c r="D88" s="90" t="str">
        <f>IFERROR(IF(C88="","",VLOOKUP(C88,'Registr zařízení'!$A$5:$H$104,2,FALSE)),"")</f>
      </c>
      <c r="E88" s="84"/>
      <c r="F88" s="88"/>
    </row>
    <row r="89" ht="20" customHeight="true">
      <c r="A89" s="36"/>
      <c r="B89" s="86"/>
      <c r="C89" s="84"/>
      <c r="D89" s="90" t="str">
        <f>IFERROR(IF(C89="","",VLOOKUP(C89,'Registr zařízení'!$A$5:$H$104,2,FALSE)),"")</f>
      </c>
      <c r="E89" s="84"/>
      <c r="F89" s="88"/>
    </row>
    <row r="90" ht="20" customHeight="true">
      <c r="A90" s="36"/>
      <c r="B90" s="86"/>
      <c r="C90" s="84"/>
      <c r="D90" s="90" t="str">
        <f>IFERROR(IF(C90="","",VLOOKUP(C90,'Registr zařízení'!$A$5:$H$104,2,FALSE)),"")</f>
      </c>
      <c r="E90" s="84"/>
      <c r="F90" s="88"/>
    </row>
    <row r="91" ht="20" customHeight="true">
      <c r="A91" s="36"/>
      <c r="B91" s="86"/>
      <c r="C91" s="84"/>
      <c r="D91" s="90" t="str">
        <f>IFERROR(IF(C91="","",VLOOKUP(C91,'Registr zařízení'!$A$5:$H$104,2,FALSE)),"")</f>
      </c>
      <c r="E91" s="84"/>
      <c r="F91" s="88"/>
    </row>
    <row r="92" ht="20" customHeight="true">
      <c r="A92" s="36"/>
      <c r="B92" s="86"/>
      <c r="C92" s="84"/>
      <c r="D92" s="90" t="str">
        <f>IFERROR(IF(C92="","",VLOOKUP(C92,'Registr zařízení'!$A$5:$H$104,2,FALSE)),"")</f>
      </c>
      <c r="E92" s="84"/>
      <c r="F92" s="88"/>
    </row>
    <row r="93" ht="20" customHeight="true">
      <c r="A93" s="36"/>
      <c r="B93" s="86"/>
      <c r="C93" s="84"/>
      <c r="D93" s="90" t="str">
        <f>IFERROR(IF(C93="","",VLOOKUP(C93,'Registr zařízení'!$A$5:$H$104,2,FALSE)),"")</f>
      </c>
      <c r="E93" s="84"/>
      <c r="F93" s="88"/>
    </row>
    <row r="94" ht="20" customHeight="true">
      <c r="A94" s="36"/>
      <c r="B94" s="86"/>
      <c r="C94" s="84"/>
      <c r="D94" s="90" t="str">
        <f>IFERROR(IF(C94="","",VLOOKUP(C94,'Registr zařízení'!$A$5:$H$104,2,FALSE)),"")</f>
      </c>
      <c r="E94" s="84"/>
      <c r="F94" s="88"/>
    </row>
    <row r="95" ht="20" customHeight="true">
      <c r="A95" s="36"/>
      <c r="B95" s="86"/>
      <c r="C95" s="84"/>
      <c r="D95" s="90" t="str">
        <f>IFERROR(IF(C95="","",VLOOKUP(C95,'Registr zařízení'!$A$5:$H$104,2,FALSE)),"")</f>
      </c>
      <c r="E95" s="84"/>
      <c r="F95" s="88"/>
    </row>
    <row r="96" ht="20" customHeight="true">
      <c r="A96" s="36"/>
      <c r="B96" s="86"/>
      <c r="C96" s="84"/>
      <c r="D96" s="90" t="str">
        <f>IFERROR(IF(C96="","",VLOOKUP(C96,'Registr zařízení'!$A$5:$H$104,2,FALSE)),"")</f>
      </c>
      <c r="E96" s="84"/>
      <c r="F96" s="88"/>
    </row>
    <row r="97" ht="20" customHeight="true">
      <c r="A97" s="36"/>
      <c r="B97" s="86"/>
      <c r="C97" s="84"/>
      <c r="D97" s="90" t="str">
        <f>IFERROR(IF(C97="","",VLOOKUP(C97,'Registr zařízení'!$A$5:$H$104,2,FALSE)),"")</f>
      </c>
      <c r="E97" s="84"/>
      <c r="F97" s="88"/>
    </row>
    <row r="98" ht="20" customHeight="true">
      <c r="A98" s="36"/>
      <c r="B98" s="86"/>
      <c r="C98" s="84"/>
      <c r="D98" s="90" t="str">
        <f>IFERROR(IF(C98="","",VLOOKUP(C98,'Registr zařízení'!$A$5:$H$104,2,FALSE)),"")</f>
      </c>
      <c r="E98" s="84"/>
      <c r="F98" s="88"/>
    </row>
    <row r="99" ht="20" customHeight="true">
      <c r="A99" s="36"/>
      <c r="B99" s="86"/>
      <c r="C99" s="84"/>
      <c r="D99" s="90" t="str">
        <f>IFERROR(IF(C99="","",VLOOKUP(C99,'Registr zařízení'!$A$5:$H$104,2,FALSE)),"")</f>
      </c>
      <c r="E99" s="84"/>
      <c r="F99" s="88"/>
    </row>
    <row r="100" ht="20" customHeight="true">
      <c r="A100" s="36"/>
      <c r="B100" s="86"/>
      <c r="C100" s="84"/>
      <c r="D100" s="90" t="str">
        <f>IFERROR(IF(C100="","",VLOOKUP(C100,'Registr zařízení'!$A$5:$H$104,2,FALSE)),"")</f>
      </c>
      <c r="E100" s="84"/>
      <c r="F100" s="88"/>
    </row>
    <row r="101" ht="20" customHeight="true">
      <c r="A101" s="36"/>
      <c r="B101" s="86"/>
      <c r="C101" s="84"/>
      <c r="D101" s="90" t="str">
        <f>IFERROR(IF(C101="","",VLOOKUP(C101,'Registr zařízení'!$A$5:$H$104,2,FALSE)),"")</f>
      </c>
      <c r="E101" s="84"/>
      <c r="F101" s="88"/>
    </row>
    <row r="102" ht="20" customHeight="true">
      <c r="A102" s="36"/>
      <c r="B102" s="86"/>
      <c r="C102" s="84"/>
      <c r="D102" s="90" t="str">
        <f>IFERROR(IF(C102="","",VLOOKUP(C102,'Registr zařízení'!$A$5:$H$104,2,FALSE)),"")</f>
      </c>
      <c r="E102" s="84"/>
      <c r="F102" s="88"/>
    </row>
    <row r="103" ht="20" customHeight="true">
      <c r="A103" s="36"/>
      <c r="B103" s="86"/>
      <c r="C103" s="84"/>
      <c r="D103" s="90" t="str">
        <f>IFERROR(IF(C103="","",VLOOKUP(C103,'Registr zařízení'!$A$5:$H$104,2,FALSE)),"")</f>
      </c>
      <c r="E103" s="84"/>
      <c r="F103" s="88"/>
    </row>
    <row r="104" ht="20" customHeight="true">
      <c r="A104" s="36"/>
      <c r="B104" s="86"/>
      <c r="C104" s="84"/>
      <c r="D104" s="90" t="str">
        <f>IFERROR(IF(C104="","",VLOOKUP(C104,'Registr zařízení'!$A$5:$H$104,2,FALSE)),"")</f>
      </c>
      <c r="E104" s="84"/>
      <c r="F104" s="88"/>
    </row>
  </sheetData>
  <mergeCells count="2">
    <mergeCell ref="A1:F1"/>
    <mergeCell ref="A2:F2"/>
  </mergeCells>
  <conditionalFormatting sqref="F5:F104">
    <cfRule type="containsText" dxfId="18" priority="1" operator="containsText" text="Normální">
      <formula>NOT(ISERROR(SEARCH("Normální",F5)))</formula>
    </cfRule>
    <cfRule type="containsText" dxfId="19" priority="2" operator="containsText" text="Dokončeno">
      <formula>NOT(ISERROR(SEARCH("Dokončeno",F5)))</formula>
    </cfRule>
    <cfRule type="containsText" dxfId="20" priority="3" operator="containsText" text="Varování">
      <formula>NOT(ISERROR(SEARCH("Varování",F5)))</formula>
    </cfRule>
    <cfRule type="containsText" dxfId="21" priority="4" operator="containsText" text="Probíhá">
      <formula>NOT(ISERROR(SEARCH("Probíhá",F5)))</formula>
    </cfRule>
    <cfRule type="containsText" dxfId="22" priority="5" operator="containsText" text="Mimo provoz">
      <formula>NOT(ISERROR(SEARCH("Mimo provoz",F5)))</formula>
    </cfRule>
    <cfRule type="containsText" dxfId="23" priority="6" operator="containsText" text="Nezahájeno">
      <formula>NOT(ISERROR(SEARCH("Nezahájeno",F5)))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true" error="Číselníkに登録されている選択肢から選んでください。" errorStyle="warning" errorTitle="入力値を確認してください" showErrorMessage="true" sqref="C5:C104" type="list">
      <formula1>'Registr zařízení'!$A$5:$A$104</formula1>
    </dataValidation>
    <dataValidation allowBlank="true" error="Číselníkに登録されている選択肢から選んでください。" errorStyle="warning" errorTitle="入力値を確認してください" showErrorMessage="true" sqref="E5:E104" type="list">
      <formula1>'Číselník'!$D$5:$D$11</formula1>
    </dataValidation>
    <dataValidation allowBlank="true" error="Číselníkに登録されている選択肢から選んでください。" errorStyle="warning" errorTitle="入力値を確認してください" showErrorMessage="true" sqref="F5:F104" type="list">
      <formula1>'Číselník'!$F$5:$F$7</formula1>
    </dataValidation>
    <dataValidation allowBlank="true" error="2000/01/01〜2100/12/31の範囲の日付を入力してください。" errorStyle="warning" errorTitle="日付を確認してください" operator="between" showErrorMessage="true" sqref="B5:B104" type="date">
      <formula1>DATE(2000,1,1)</formula1>
      <formula2>DATE(2100,12,31)</formula2>
    </dataValidation>
  </dataValidations>
  <pageMargins left="0.7" right="0.7" top="0.75" bottom="0.75" header="0.3" footer="0.3"/>
  <tableParts count="1">
    <tablePart r:id="R377f7c270e884560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3" min="1" width="13"/>
    <col customWidth="true" max="5" min="4" width="24"/>
    <col customWidth="true" max="6" min="6" width="16"/>
    <col customWidth="true" max="7" min="7" width="13"/>
    <col customWidth="true" max="8" min="8" width="12"/>
    <col customWidth="true" max="9" min="9" width="36"/>
  </cols>
  <sheetData>
    <row r="1" ht="30" customHeight="true">
      <c r="A1" s="11" t="s">
        <v>96</v>
      </c>
      <c r="B1" s="6"/>
      <c r="C1" s="6"/>
      <c r="D1" s="6"/>
      <c r="E1" s="6"/>
      <c r="F1" s="6"/>
      <c r="G1" s="6"/>
      <c r="H1" s="6"/>
      <c r="I1" s="6"/>
    </row>
    <row r="2" ht="22" customHeight="true">
      <c r="A2" s="19" t="s">
        <v>97</v>
      </c>
      <c r="B2" s="6"/>
      <c r="C2" s="6"/>
      <c r="D2" s="6"/>
      <c r="E2" s="6"/>
      <c r="F2" s="6"/>
      <c r="G2" s="6"/>
      <c r="H2" s="6"/>
      <c r="I2" s="6"/>
    </row>
    <row r="3">
      <c r="A3" s="6"/>
      <c r="B3" s="6"/>
      <c r="C3" s="6"/>
      <c r="D3" s="6"/>
      <c r="E3" s="6"/>
      <c r="F3" s="6"/>
      <c r="G3" s="6"/>
      <c r="H3" s="6"/>
      <c r="I3" s="6"/>
    </row>
    <row r="4" ht="26" customHeight="true">
      <c r="A4" s="27" t="s">
        <v>98</v>
      </c>
      <c r="B4" s="27" t="s">
        <v>99</v>
      </c>
      <c r="C4" s="27" t="s">
        <v>64</v>
      </c>
      <c r="D4" s="27" t="s">
        <v>65</v>
      </c>
      <c r="E4" s="27" t="s">
        <v>100</v>
      </c>
      <c r="F4" s="27" t="s">
        <v>94</v>
      </c>
      <c r="G4" s="27" t="s">
        <v>101</v>
      </c>
      <c r="H4" s="27" t="s">
        <v>102</v>
      </c>
      <c r="I4" s="27" t="s">
        <v>103</v>
      </c>
    </row>
    <row r="5" ht="20" customHeight="true">
      <c r="A5" s="36" t="str">
        <v>LOG-0001</v>
      </c>
      <c r="B5" s="86" t="n">
        <v>46178</v>
      </c>
      <c r="C5" s="84" t="str">
        <v>EQ-0001</v>
      </c>
      <c r="D5" s="90" t="str">
        <f>IFERROR(IF(C5="","",VLOOKUP(C5,'Registr zařízení'!$A$5:$H$104,2,FALSE)),"")</f>
        <v>Klimatizační jednotka AHU-1</v>
      </c>
      <c r="E5" s="84" t="s">
        <v>104</v>
      </c>
      <c r="F5" s="84" t="s">
        <v>74</v>
      </c>
      <c r="G5" s="88" t="s">
        <v>24</v>
      </c>
      <c r="H5" s="84" t="s">
        <v>105</v>
      </c>
      <c r="I5" s="36" t="s">
        <v>106</v>
      </c>
    </row>
    <row r="6" ht="20" customHeight="true">
      <c r="A6" s="36" t="str">
        <v>LOG-0002</v>
      </c>
      <c r="B6" s="86" t="n">
        <v>46180</v>
      </c>
      <c r="C6" s="84" t="str">
        <v>EQ-0002</v>
      </c>
      <c r="D6" s="90" t="str">
        <f>IFERROR(IF(C6="","",VLOOKUP(C6,'Registr zařízení'!$A$5:$H$104,2,FALSE)),"")</f>
        <v>Transformátor TR-2</v>
      </c>
      <c r="E6" s="84" t="s">
        <v>107</v>
      </c>
      <c r="F6" s="84" t="s">
        <v>77</v>
      </c>
      <c r="G6" s="88" t="s">
        <v>27</v>
      </c>
      <c r="H6" s="84" t="s">
        <v>108</v>
      </c>
      <c r="I6" s="36" t="s">
        <v>109</v>
      </c>
    </row>
    <row r="7" ht="20" customHeight="true">
      <c r="A7" s="36" t="str">
        <v>LOG-0003</v>
      </c>
      <c r="B7" s="86" t="n">
        <v>46181</v>
      </c>
      <c r="C7" s="84" t="str">
        <v>EQ-0003</v>
      </c>
      <c r="D7" s="90" t="str">
        <f>IFERROR(IF(C7="","",VLOOKUP(C7,'Registr zařízení'!$A$5:$H$104,2,FALSE)),"")</f>
        <v>Vodní čerpadlo P-03</v>
      </c>
      <c r="E7" s="84" t="s">
        <v>110</v>
      </c>
      <c r="F7" s="84" t="s">
        <v>81</v>
      </c>
      <c r="G7" s="88" t="s">
        <v>24</v>
      </c>
      <c r="H7" s="84" t="s">
        <v>105</v>
      </c>
      <c r="I7" s="36" t="s">
        <v>111</v>
      </c>
    </row>
    <row r="8" ht="20" customHeight="true">
      <c r="A8" s="36" t="str">
        <v>LOG-0004</v>
      </c>
      <c r="B8" s="86" t="n">
        <v>46183</v>
      </c>
      <c r="C8" s="84" t="str">
        <v>EQ-0004</v>
      </c>
      <c r="D8" s="90" t="str">
        <f>IFERROR(IF(C8="","",VLOOKUP(C8,'Registr zařízení'!$A$5:$H$104,2,FALSE)),"")</f>
        <v>Kompresor CP-01</v>
      </c>
      <c r="E8" s="84" t="s">
        <v>112</v>
      </c>
      <c r="F8" s="84" t="s">
        <v>85</v>
      </c>
      <c r="G8" s="88" t="s">
        <v>30</v>
      </c>
      <c r="H8" s="84" t="s">
        <v>108</v>
      </c>
      <c r="I8" s="36" t="s">
        <v>113</v>
      </c>
    </row>
    <row r="9" ht="20" customHeight="true">
      <c r="A9" s="36" t="str">
        <v>LOG-0005</v>
      </c>
      <c r="B9" s="86" t="n">
        <v>46184</v>
      </c>
      <c r="C9" s="84" t="str">
        <v>EQ-0005</v>
      </c>
      <c r="D9" s="90" t="str">
        <f>IFERROR(IF(C9="","",VLOOKUP(C9,'Registr zařízení'!$A$5:$H$104,2,FALSE)),"")</f>
        <v>Systém požární signalizace FA-01</v>
      </c>
      <c r="E9" s="84" t="s">
        <v>114</v>
      </c>
      <c r="F9" s="84" t="s">
        <v>89</v>
      </c>
      <c r="G9" s="88" t="s">
        <v>24</v>
      </c>
      <c r="H9" s="84" t="s">
        <v>105</v>
      </c>
      <c r="I9" s="36" t="s">
        <v>115</v>
      </c>
    </row>
    <row r="10" ht="20" customHeight="true">
      <c r="A10" s="36"/>
      <c r="B10" s="86"/>
      <c r="C10" s="84"/>
      <c r="D10" s="90" t="str">
        <f>IFERROR(IF(C10="","",VLOOKUP(C10,'Registr zařízení'!$A$5:$H$104,2,FALSE)),"")</f>
      </c>
      <c r="E10" s="84"/>
      <c r="F10" s="84"/>
      <c r="G10" s="88"/>
      <c r="H10" s="84"/>
      <c r="I10" s="36"/>
    </row>
    <row r="11" ht="20" customHeight="true">
      <c r="A11" s="36"/>
      <c r="B11" s="86"/>
      <c r="C11" s="84"/>
      <c r="D11" s="90" t="str">
        <f>IFERROR(IF(C11="","",VLOOKUP(C11,'Registr zařízení'!$A$5:$H$104,2,FALSE)),"")</f>
      </c>
      <c r="E11" s="84"/>
      <c r="F11" s="84"/>
      <c r="G11" s="88"/>
      <c r="H11" s="84"/>
      <c r="I11" s="36"/>
    </row>
    <row r="12" ht="20" customHeight="true">
      <c r="A12" s="36"/>
      <c r="B12" s="86"/>
      <c r="C12" s="84"/>
      <c r="D12" s="90" t="str">
        <f>IFERROR(IF(C12="","",VLOOKUP(C12,'Registr zařízení'!$A$5:$H$104,2,FALSE)),"")</f>
      </c>
      <c r="E12" s="84"/>
      <c r="F12" s="84"/>
      <c r="G12" s="88"/>
      <c r="H12" s="84"/>
      <c r="I12" s="36"/>
    </row>
    <row r="13" ht="20" customHeight="true">
      <c r="A13" s="36"/>
      <c r="B13" s="86"/>
      <c r="C13" s="84"/>
      <c r="D13" s="90" t="str">
        <f>IFERROR(IF(C13="","",VLOOKUP(C13,'Registr zařízení'!$A$5:$H$104,2,FALSE)),"")</f>
      </c>
      <c r="E13" s="84"/>
      <c r="F13" s="84"/>
      <c r="G13" s="88"/>
      <c r="H13" s="84"/>
      <c r="I13" s="36"/>
    </row>
    <row r="14" ht="20" customHeight="true">
      <c r="A14" s="36"/>
      <c r="B14" s="86"/>
      <c r="C14" s="84"/>
      <c r="D14" s="90" t="str">
        <f>IFERROR(IF(C14="","",VLOOKUP(C14,'Registr zařízení'!$A$5:$H$104,2,FALSE)),"")</f>
      </c>
      <c r="E14" s="84"/>
      <c r="F14" s="84"/>
      <c r="G14" s="88"/>
      <c r="H14" s="84"/>
      <c r="I14" s="36"/>
    </row>
    <row r="15" ht="20" customHeight="true">
      <c r="A15" s="36"/>
      <c r="B15" s="86"/>
      <c r="C15" s="84"/>
      <c r="D15" s="90" t="str">
        <f>IFERROR(IF(C15="","",VLOOKUP(C15,'Registr zařízení'!$A$5:$H$104,2,FALSE)),"")</f>
      </c>
      <c r="E15" s="84"/>
      <c r="F15" s="84"/>
      <c r="G15" s="88"/>
      <c r="H15" s="84"/>
      <c r="I15" s="36"/>
    </row>
    <row r="16" ht="20" customHeight="true">
      <c r="A16" s="36"/>
      <c r="B16" s="86"/>
      <c r="C16" s="84"/>
      <c r="D16" s="90" t="str">
        <f>IFERROR(IF(C16="","",VLOOKUP(C16,'Registr zařízení'!$A$5:$H$104,2,FALSE)),"")</f>
      </c>
      <c r="E16" s="84"/>
      <c r="F16" s="84"/>
      <c r="G16" s="88"/>
      <c r="H16" s="84"/>
      <c r="I16" s="36"/>
    </row>
    <row r="17" ht="20" customHeight="true">
      <c r="A17" s="36"/>
      <c r="B17" s="86"/>
      <c r="C17" s="84"/>
      <c r="D17" s="90" t="str">
        <f>IFERROR(IF(C17="","",VLOOKUP(C17,'Registr zařízení'!$A$5:$H$104,2,FALSE)),"")</f>
      </c>
      <c r="E17" s="84"/>
      <c r="F17" s="84"/>
      <c r="G17" s="88"/>
      <c r="H17" s="84"/>
      <c r="I17" s="36"/>
    </row>
    <row r="18" ht="20" customHeight="true">
      <c r="A18" s="36"/>
      <c r="B18" s="86"/>
      <c r="C18" s="84"/>
      <c r="D18" s="90" t="str">
        <f>IFERROR(IF(C18="","",VLOOKUP(C18,'Registr zařízení'!$A$5:$H$104,2,FALSE)),"")</f>
      </c>
      <c r="E18" s="84"/>
      <c r="F18" s="84"/>
      <c r="G18" s="88"/>
      <c r="H18" s="84"/>
      <c r="I18" s="36"/>
    </row>
    <row r="19" ht="20" customHeight="true">
      <c r="A19" s="36"/>
      <c r="B19" s="86"/>
      <c r="C19" s="84"/>
      <c r="D19" s="90" t="str">
        <f>IFERROR(IF(C19="","",VLOOKUP(C19,'Registr zařízení'!$A$5:$H$104,2,FALSE)),"")</f>
      </c>
      <c r="E19" s="84"/>
      <c r="F19" s="84"/>
      <c r="G19" s="88"/>
      <c r="H19" s="84"/>
      <c r="I19" s="36"/>
    </row>
    <row r="20" ht="20" customHeight="true">
      <c r="A20" s="36"/>
      <c r="B20" s="86"/>
      <c r="C20" s="84"/>
      <c r="D20" s="90" t="str">
        <f>IFERROR(IF(C20="","",VLOOKUP(C20,'Registr zařízení'!$A$5:$H$104,2,FALSE)),"")</f>
      </c>
      <c r="E20" s="84"/>
      <c r="F20" s="84"/>
      <c r="G20" s="88"/>
      <c r="H20" s="84"/>
      <c r="I20" s="36"/>
    </row>
    <row r="21" ht="20" customHeight="true">
      <c r="A21" s="36"/>
      <c r="B21" s="86"/>
      <c r="C21" s="84"/>
      <c r="D21" s="90" t="str">
        <f>IFERROR(IF(C21="","",VLOOKUP(C21,'Registr zařízení'!$A$5:$H$104,2,FALSE)),"")</f>
      </c>
      <c r="E21" s="84"/>
      <c r="F21" s="84"/>
      <c r="G21" s="88"/>
      <c r="H21" s="84"/>
      <c r="I21" s="36"/>
    </row>
    <row r="22" ht="20" customHeight="true">
      <c r="A22" s="36"/>
      <c r="B22" s="86"/>
      <c r="C22" s="84"/>
      <c r="D22" s="90" t="str">
        <f>IFERROR(IF(C22="","",VLOOKUP(C22,'Registr zařízení'!$A$5:$H$104,2,FALSE)),"")</f>
      </c>
      <c r="E22" s="84"/>
      <c r="F22" s="84"/>
      <c r="G22" s="88"/>
      <c r="H22" s="84"/>
      <c r="I22" s="36"/>
    </row>
    <row r="23" ht="20" customHeight="true">
      <c r="A23" s="36"/>
      <c r="B23" s="86"/>
      <c r="C23" s="84"/>
      <c r="D23" s="90" t="str">
        <f>IFERROR(IF(C23="","",VLOOKUP(C23,'Registr zařízení'!$A$5:$H$104,2,FALSE)),"")</f>
      </c>
      <c r="E23" s="84"/>
      <c r="F23" s="84"/>
      <c r="G23" s="88"/>
      <c r="H23" s="84"/>
      <c r="I23" s="36"/>
    </row>
    <row r="24" ht="20" customHeight="true">
      <c r="A24" s="36"/>
      <c r="B24" s="86"/>
      <c r="C24" s="84"/>
      <c r="D24" s="90" t="str">
        <f>IFERROR(IF(C24="","",VLOOKUP(C24,'Registr zařízení'!$A$5:$H$104,2,FALSE)),"")</f>
      </c>
      <c r="E24" s="84"/>
      <c r="F24" s="84"/>
      <c r="G24" s="88"/>
      <c r="H24" s="84"/>
      <c r="I24" s="36"/>
    </row>
    <row r="25" ht="20" customHeight="true">
      <c r="A25" s="36"/>
      <c r="B25" s="86"/>
      <c r="C25" s="84"/>
      <c r="D25" s="90" t="str">
        <f>IFERROR(IF(C25="","",VLOOKUP(C25,'Registr zařízení'!$A$5:$H$104,2,FALSE)),"")</f>
      </c>
      <c r="E25" s="84"/>
      <c r="F25" s="84"/>
      <c r="G25" s="88"/>
      <c r="H25" s="84"/>
      <c r="I25" s="36"/>
    </row>
    <row r="26" ht="20" customHeight="true">
      <c r="A26" s="36"/>
      <c r="B26" s="86"/>
      <c r="C26" s="84"/>
      <c r="D26" s="90" t="str">
        <f>IFERROR(IF(C26="","",VLOOKUP(C26,'Registr zařízení'!$A$5:$H$104,2,FALSE)),"")</f>
      </c>
      <c r="E26" s="84"/>
      <c r="F26" s="84"/>
      <c r="G26" s="88"/>
      <c r="H26" s="84"/>
      <c r="I26" s="36"/>
    </row>
    <row r="27" ht="20" customHeight="true">
      <c r="A27" s="36"/>
      <c r="B27" s="86"/>
      <c r="C27" s="84"/>
      <c r="D27" s="90" t="str">
        <f>IFERROR(IF(C27="","",VLOOKUP(C27,'Registr zařízení'!$A$5:$H$104,2,FALSE)),"")</f>
      </c>
      <c r="E27" s="84"/>
      <c r="F27" s="84"/>
      <c r="G27" s="88"/>
      <c r="H27" s="84"/>
      <c r="I27" s="36"/>
    </row>
    <row r="28" ht="20" customHeight="true">
      <c r="A28" s="36"/>
      <c r="B28" s="86"/>
      <c r="C28" s="84"/>
      <c r="D28" s="90" t="str">
        <f>IFERROR(IF(C28="","",VLOOKUP(C28,'Registr zařízení'!$A$5:$H$104,2,FALSE)),"")</f>
      </c>
      <c r="E28" s="84"/>
      <c r="F28" s="84"/>
      <c r="G28" s="88"/>
      <c r="H28" s="84"/>
      <c r="I28" s="36"/>
    </row>
    <row r="29" ht="20" customHeight="true">
      <c r="A29" s="36"/>
      <c r="B29" s="86"/>
      <c r="C29" s="84"/>
      <c r="D29" s="90" t="str">
        <f>IFERROR(IF(C29="","",VLOOKUP(C29,'Registr zařízení'!$A$5:$H$104,2,FALSE)),"")</f>
      </c>
      <c r="E29" s="84"/>
      <c r="F29" s="84"/>
      <c r="G29" s="88"/>
      <c r="H29" s="84"/>
      <c r="I29" s="36"/>
    </row>
    <row r="30" ht="20" customHeight="true">
      <c r="A30" s="36"/>
      <c r="B30" s="86"/>
      <c r="C30" s="84"/>
      <c r="D30" s="90" t="str">
        <f>IFERROR(IF(C30="","",VLOOKUP(C30,'Registr zařízení'!$A$5:$H$104,2,FALSE)),"")</f>
      </c>
      <c r="E30" s="84"/>
      <c r="F30" s="84"/>
      <c r="G30" s="88"/>
      <c r="H30" s="84"/>
      <c r="I30" s="36"/>
    </row>
    <row r="31" ht="20" customHeight="true">
      <c r="A31" s="36"/>
      <c r="B31" s="86"/>
      <c r="C31" s="84"/>
      <c r="D31" s="90" t="str">
        <f>IFERROR(IF(C31="","",VLOOKUP(C31,'Registr zařízení'!$A$5:$H$104,2,FALSE)),"")</f>
      </c>
      <c r="E31" s="84"/>
      <c r="F31" s="84"/>
      <c r="G31" s="88"/>
      <c r="H31" s="84"/>
      <c r="I31" s="36"/>
    </row>
    <row r="32" ht="20" customHeight="true">
      <c r="A32" s="36"/>
      <c r="B32" s="86"/>
      <c r="C32" s="84"/>
      <c r="D32" s="90" t="str">
        <f>IFERROR(IF(C32="","",VLOOKUP(C32,'Registr zařízení'!$A$5:$H$104,2,FALSE)),"")</f>
      </c>
      <c r="E32" s="84"/>
      <c r="F32" s="84"/>
      <c r="G32" s="88"/>
      <c r="H32" s="84"/>
      <c r="I32" s="36"/>
    </row>
    <row r="33" ht="20" customHeight="true">
      <c r="A33" s="36"/>
      <c r="B33" s="86"/>
      <c r="C33" s="84"/>
      <c r="D33" s="90" t="str">
        <f>IFERROR(IF(C33="","",VLOOKUP(C33,'Registr zařízení'!$A$5:$H$104,2,FALSE)),"")</f>
      </c>
      <c r="E33" s="84"/>
      <c r="F33" s="84"/>
      <c r="G33" s="88"/>
      <c r="H33" s="84"/>
      <c r="I33" s="36"/>
    </row>
    <row r="34" ht="20" customHeight="true">
      <c r="A34" s="36"/>
      <c r="B34" s="86"/>
      <c r="C34" s="84"/>
      <c r="D34" s="90" t="str">
        <f>IFERROR(IF(C34="","",VLOOKUP(C34,'Registr zařízení'!$A$5:$H$104,2,FALSE)),"")</f>
      </c>
      <c r="E34" s="84"/>
      <c r="F34" s="84"/>
      <c r="G34" s="88"/>
      <c r="H34" s="84"/>
      <c r="I34" s="36"/>
    </row>
    <row r="35" ht="20" customHeight="true">
      <c r="A35" s="36"/>
      <c r="B35" s="86"/>
      <c r="C35" s="84"/>
      <c r="D35" s="90" t="str">
        <f>IFERROR(IF(C35="","",VLOOKUP(C35,'Registr zařízení'!$A$5:$H$104,2,FALSE)),"")</f>
      </c>
      <c r="E35" s="84"/>
      <c r="F35" s="84"/>
      <c r="G35" s="88"/>
      <c r="H35" s="84"/>
      <c r="I35" s="36"/>
    </row>
    <row r="36" ht="20" customHeight="true">
      <c r="A36" s="36"/>
      <c r="B36" s="86"/>
      <c r="C36" s="84"/>
      <c r="D36" s="90" t="str">
        <f>IFERROR(IF(C36="","",VLOOKUP(C36,'Registr zařízení'!$A$5:$H$104,2,FALSE)),"")</f>
      </c>
      <c r="E36" s="84"/>
      <c r="F36" s="84"/>
      <c r="G36" s="88"/>
      <c r="H36" s="84"/>
      <c r="I36" s="36"/>
    </row>
    <row r="37" ht="20" customHeight="true">
      <c r="A37" s="36"/>
      <c r="B37" s="86"/>
      <c r="C37" s="84"/>
      <c r="D37" s="90" t="str">
        <f>IFERROR(IF(C37="","",VLOOKUP(C37,'Registr zařízení'!$A$5:$H$104,2,FALSE)),"")</f>
      </c>
      <c r="E37" s="84"/>
      <c r="F37" s="84"/>
      <c r="G37" s="88"/>
      <c r="H37" s="84"/>
      <c r="I37" s="36"/>
    </row>
    <row r="38" ht="20" customHeight="true">
      <c r="A38" s="36"/>
      <c r="B38" s="86"/>
      <c r="C38" s="84"/>
      <c r="D38" s="90" t="str">
        <f>IFERROR(IF(C38="","",VLOOKUP(C38,'Registr zařízení'!$A$5:$H$104,2,FALSE)),"")</f>
      </c>
      <c r="E38" s="84"/>
      <c r="F38" s="84"/>
      <c r="G38" s="88"/>
      <c r="H38" s="84"/>
      <c r="I38" s="36"/>
    </row>
    <row r="39" ht="20" customHeight="true">
      <c r="A39" s="36"/>
      <c r="B39" s="86"/>
      <c r="C39" s="84"/>
      <c r="D39" s="90" t="str">
        <f>IFERROR(IF(C39="","",VLOOKUP(C39,'Registr zařízení'!$A$5:$H$104,2,FALSE)),"")</f>
      </c>
      <c r="E39" s="84"/>
      <c r="F39" s="84"/>
      <c r="G39" s="88"/>
      <c r="H39" s="84"/>
      <c r="I39" s="36"/>
    </row>
    <row r="40" ht="20" customHeight="true">
      <c r="A40" s="36"/>
      <c r="B40" s="86"/>
      <c r="C40" s="84"/>
      <c r="D40" s="90" t="str">
        <f>IFERROR(IF(C40="","",VLOOKUP(C40,'Registr zařízení'!$A$5:$H$104,2,FALSE)),"")</f>
      </c>
      <c r="E40" s="84"/>
      <c r="F40" s="84"/>
      <c r="G40" s="88"/>
      <c r="H40" s="84"/>
      <c r="I40" s="36"/>
    </row>
    <row r="41" ht="20" customHeight="true">
      <c r="A41" s="36"/>
      <c r="B41" s="86"/>
      <c r="C41" s="84"/>
      <c r="D41" s="90" t="str">
        <f>IFERROR(IF(C41="","",VLOOKUP(C41,'Registr zařízení'!$A$5:$H$104,2,FALSE)),"")</f>
      </c>
      <c r="E41" s="84"/>
      <c r="F41" s="84"/>
      <c r="G41" s="88"/>
      <c r="H41" s="84"/>
      <c r="I41" s="36"/>
    </row>
    <row r="42" ht="20" customHeight="true">
      <c r="A42" s="36"/>
      <c r="B42" s="86"/>
      <c r="C42" s="84"/>
      <c r="D42" s="90" t="str">
        <f>IFERROR(IF(C42="","",VLOOKUP(C42,'Registr zařízení'!$A$5:$H$104,2,FALSE)),"")</f>
      </c>
      <c r="E42" s="84"/>
      <c r="F42" s="84"/>
      <c r="G42" s="88"/>
      <c r="H42" s="84"/>
      <c r="I42" s="36"/>
    </row>
    <row r="43" ht="20" customHeight="true">
      <c r="A43" s="36"/>
      <c r="B43" s="86"/>
      <c r="C43" s="84"/>
      <c r="D43" s="90" t="str">
        <f>IFERROR(IF(C43="","",VLOOKUP(C43,'Registr zařízení'!$A$5:$H$104,2,FALSE)),"")</f>
      </c>
      <c r="E43" s="84"/>
      <c r="F43" s="84"/>
      <c r="G43" s="88"/>
      <c r="H43" s="84"/>
      <c r="I43" s="36"/>
    </row>
    <row r="44" ht="20" customHeight="true">
      <c r="A44" s="36"/>
      <c r="B44" s="86"/>
      <c r="C44" s="84"/>
      <c r="D44" s="90" t="str">
        <f>IFERROR(IF(C44="","",VLOOKUP(C44,'Registr zařízení'!$A$5:$H$104,2,FALSE)),"")</f>
      </c>
      <c r="E44" s="84"/>
      <c r="F44" s="84"/>
      <c r="G44" s="88"/>
      <c r="H44" s="84"/>
      <c r="I44" s="36"/>
    </row>
    <row r="45" ht="20" customHeight="true">
      <c r="A45" s="36"/>
      <c r="B45" s="86"/>
      <c r="C45" s="84"/>
      <c r="D45" s="90" t="str">
        <f>IFERROR(IF(C45="","",VLOOKUP(C45,'Registr zařízení'!$A$5:$H$104,2,FALSE)),"")</f>
      </c>
      <c r="E45" s="84"/>
      <c r="F45" s="84"/>
      <c r="G45" s="88"/>
      <c r="H45" s="84"/>
      <c r="I45" s="36"/>
    </row>
    <row r="46" ht="20" customHeight="true">
      <c r="A46" s="36"/>
      <c r="B46" s="86"/>
      <c r="C46" s="84"/>
      <c r="D46" s="90" t="str">
        <f>IFERROR(IF(C46="","",VLOOKUP(C46,'Registr zařízení'!$A$5:$H$104,2,FALSE)),"")</f>
      </c>
      <c r="E46" s="84"/>
      <c r="F46" s="84"/>
      <c r="G46" s="88"/>
      <c r="H46" s="84"/>
      <c r="I46" s="36"/>
    </row>
    <row r="47" ht="20" customHeight="true">
      <c r="A47" s="36"/>
      <c r="B47" s="86"/>
      <c r="C47" s="84"/>
      <c r="D47" s="90" t="str">
        <f>IFERROR(IF(C47="","",VLOOKUP(C47,'Registr zařízení'!$A$5:$H$104,2,FALSE)),"")</f>
      </c>
      <c r="E47" s="84"/>
      <c r="F47" s="84"/>
      <c r="G47" s="88"/>
      <c r="H47" s="84"/>
      <c r="I47" s="36"/>
    </row>
    <row r="48" ht="20" customHeight="true">
      <c r="A48" s="36"/>
      <c r="B48" s="86"/>
      <c r="C48" s="84"/>
      <c r="D48" s="90" t="str">
        <f>IFERROR(IF(C48="","",VLOOKUP(C48,'Registr zařízení'!$A$5:$H$104,2,FALSE)),"")</f>
      </c>
      <c r="E48" s="84"/>
      <c r="F48" s="84"/>
      <c r="G48" s="88"/>
      <c r="H48" s="84"/>
      <c r="I48" s="36"/>
    </row>
    <row r="49" ht="20" customHeight="true">
      <c r="A49" s="36"/>
      <c r="B49" s="86"/>
      <c r="C49" s="84"/>
      <c r="D49" s="90" t="str">
        <f>IFERROR(IF(C49="","",VLOOKUP(C49,'Registr zařízení'!$A$5:$H$104,2,FALSE)),"")</f>
      </c>
      <c r="E49" s="84"/>
      <c r="F49" s="84"/>
      <c r="G49" s="88"/>
      <c r="H49" s="84"/>
      <c r="I49" s="36"/>
    </row>
    <row r="50" ht="20" customHeight="true">
      <c r="A50" s="36"/>
      <c r="B50" s="86"/>
      <c r="C50" s="84"/>
      <c r="D50" s="90" t="str">
        <f>IFERROR(IF(C50="","",VLOOKUP(C50,'Registr zařízení'!$A$5:$H$104,2,FALSE)),"")</f>
      </c>
      <c r="E50" s="84"/>
      <c r="F50" s="84"/>
      <c r="G50" s="88"/>
      <c r="H50" s="84"/>
      <c r="I50" s="36"/>
    </row>
    <row r="51" ht="20" customHeight="true">
      <c r="A51" s="36"/>
      <c r="B51" s="86"/>
      <c r="C51" s="84"/>
      <c r="D51" s="90" t="str">
        <f>IFERROR(IF(C51="","",VLOOKUP(C51,'Registr zařízení'!$A$5:$H$104,2,FALSE)),"")</f>
      </c>
      <c r="E51" s="84"/>
      <c r="F51" s="84"/>
      <c r="G51" s="88"/>
      <c r="H51" s="84"/>
      <c r="I51" s="36"/>
    </row>
    <row r="52" ht="20" customHeight="true">
      <c r="A52" s="36"/>
      <c r="B52" s="86"/>
      <c r="C52" s="84"/>
      <c r="D52" s="90" t="str">
        <f>IFERROR(IF(C52="","",VLOOKUP(C52,'Registr zařízení'!$A$5:$H$104,2,FALSE)),"")</f>
      </c>
      <c r="E52" s="84"/>
      <c r="F52" s="84"/>
      <c r="G52" s="88"/>
      <c r="H52" s="84"/>
      <c r="I52" s="36"/>
    </row>
    <row r="53" ht="20" customHeight="true">
      <c r="A53" s="36"/>
      <c r="B53" s="86"/>
      <c r="C53" s="84"/>
      <c r="D53" s="90" t="str">
        <f>IFERROR(IF(C53="","",VLOOKUP(C53,'Registr zařízení'!$A$5:$H$104,2,FALSE)),"")</f>
      </c>
      <c r="E53" s="84"/>
      <c r="F53" s="84"/>
      <c r="G53" s="88"/>
      <c r="H53" s="84"/>
      <c r="I53" s="36"/>
    </row>
    <row r="54" ht="20" customHeight="true">
      <c r="A54" s="36"/>
      <c r="B54" s="86"/>
      <c r="C54" s="84"/>
      <c r="D54" s="90" t="str">
        <f>IFERROR(IF(C54="","",VLOOKUP(C54,'Registr zařízení'!$A$5:$H$104,2,FALSE)),"")</f>
      </c>
      <c r="E54" s="84"/>
      <c r="F54" s="84"/>
      <c r="G54" s="88"/>
      <c r="H54" s="84"/>
      <c r="I54" s="36"/>
    </row>
    <row r="55" ht="20" customHeight="true">
      <c r="A55" s="36"/>
      <c r="B55" s="86"/>
      <c r="C55" s="84"/>
      <c r="D55" s="90" t="str">
        <f>IFERROR(IF(C55="","",VLOOKUP(C55,'Registr zařízení'!$A$5:$H$104,2,FALSE)),"")</f>
      </c>
      <c r="E55" s="84"/>
      <c r="F55" s="84"/>
      <c r="G55" s="88"/>
      <c r="H55" s="84"/>
      <c r="I55" s="36"/>
    </row>
    <row r="56" ht="20" customHeight="true">
      <c r="A56" s="36"/>
      <c r="B56" s="86"/>
      <c r="C56" s="84"/>
      <c r="D56" s="90" t="str">
        <f>IFERROR(IF(C56="","",VLOOKUP(C56,'Registr zařízení'!$A$5:$H$104,2,FALSE)),"")</f>
      </c>
      <c r="E56" s="84"/>
      <c r="F56" s="84"/>
      <c r="G56" s="88"/>
      <c r="H56" s="84"/>
      <c r="I56" s="36"/>
    </row>
    <row r="57" ht="20" customHeight="true">
      <c r="A57" s="36"/>
      <c r="B57" s="86"/>
      <c r="C57" s="84"/>
      <c r="D57" s="90" t="str">
        <f>IFERROR(IF(C57="","",VLOOKUP(C57,'Registr zařízení'!$A$5:$H$104,2,FALSE)),"")</f>
      </c>
      <c r="E57" s="84"/>
      <c r="F57" s="84"/>
      <c r="G57" s="88"/>
      <c r="H57" s="84"/>
      <c r="I57" s="36"/>
    </row>
    <row r="58" ht="20" customHeight="true">
      <c r="A58" s="36"/>
      <c r="B58" s="86"/>
      <c r="C58" s="84"/>
      <c r="D58" s="90" t="str">
        <f>IFERROR(IF(C58="","",VLOOKUP(C58,'Registr zařízení'!$A$5:$H$104,2,FALSE)),"")</f>
      </c>
      <c r="E58" s="84"/>
      <c r="F58" s="84"/>
      <c r="G58" s="88"/>
      <c r="H58" s="84"/>
      <c r="I58" s="36"/>
    </row>
    <row r="59" ht="20" customHeight="true">
      <c r="A59" s="36"/>
      <c r="B59" s="86"/>
      <c r="C59" s="84"/>
      <c r="D59" s="90" t="str">
        <f>IFERROR(IF(C59="","",VLOOKUP(C59,'Registr zařízení'!$A$5:$H$104,2,FALSE)),"")</f>
      </c>
      <c r="E59" s="84"/>
      <c r="F59" s="84"/>
      <c r="G59" s="88"/>
      <c r="H59" s="84"/>
      <c r="I59" s="36"/>
    </row>
    <row r="60" ht="20" customHeight="true">
      <c r="A60" s="36"/>
      <c r="B60" s="86"/>
      <c r="C60" s="84"/>
      <c r="D60" s="90" t="str">
        <f>IFERROR(IF(C60="","",VLOOKUP(C60,'Registr zařízení'!$A$5:$H$104,2,FALSE)),"")</f>
      </c>
      <c r="E60" s="84"/>
      <c r="F60" s="84"/>
      <c r="G60" s="88"/>
      <c r="H60" s="84"/>
      <c r="I60" s="36"/>
    </row>
    <row r="61" ht="20" customHeight="true">
      <c r="A61" s="36"/>
      <c r="B61" s="86"/>
      <c r="C61" s="84"/>
      <c r="D61" s="90" t="str">
        <f>IFERROR(IF(C61="","",VLOOKUP(C61,'Registr zařízení'!$A$5:$H$104,2,FALSE)),"")</f>
      </c>
      <c r="E61" s="84"/>
      <c r="F61" s="84"/>
      <c r="G61" s="88"/>
      <c r="H61" s="84"/>
      <c r="I61" s="36"/>
    </row>
    <row r="62" ht="20" customHeight="true">
      <c r="A62" s="36"/>
      <c r="B62" s="86"/>
      <c r="C62" s="84"/>
      <c r="D62" s="90" t="str">
        <f>IFERROR(IF(C62="","",VLOOKUP(C62,'Registr zařízení'!$A$5:$H$104,2,FALSE)),"")</f>
      </c>
      <c r="E62" s="84"/>
      <c r="F62" s="84"/>
      <c r="G62" s="88"/>
      <c r="H62" s="84"/>
      <c r="I62" s="36"/>
    </row>
    <row r="63" ht="20" customHeight="true">
      <c r="A63" s="36"/>
      <c r="B63" s="86"/>
      <c r="C63" s="84"/>
      <c r="D63" s="90" t="str">
        <f>IFERROR(IF(C63="","",VLOOKUP(C63,'Registr zařízení'!$A$5:$H$104,2,FALSE)),"")</f>
      </c>
      <c r="E63" s="84"/>
      <c r="F63" s="84"/>
      <c r="G63" s="88"/>
      <c r="H63" s="84"/>
      <c r="I63" s="36"/>
    </row>
    <row r="64" ht="20" customHeight="true">
      <c r="A64" s="36"/>
      <c r="B64" s="86"/>
      <c r="C64" s="84"/>
      <c r="D64" s="90" t="str">
        <f>IFERROR(IF(C64="","",VLOOKUP(C64,'Registr zařízení'!$A$5:$H$104,2,FALSE)),"")</f>
      </c>
      <c r="E64" s="84"/>
      <c r="F64" s="84"/>
      <c r="G64" s="88"/>
      <c r="H64" s="84"/>
      <c r="I64" s="36"/>
    </row>
    <row r="65" ht="20" customHeight="true">
      <c r="A65" s="36"/>
      <c r="B65" s="86"/>
      <c r="C65" s="84"/>
      <c r="D65" s="90" t="str">
        <f>IFERROR(IF(C65="","",VLOOKUP(C65,'Registr zařízení'!$A$5:$H$104,2,FALSE)),"")</f>
      </c>
      <c r="E65" s="84"/>
      <c r="F65" s="84"/>
      <c r="G65" s="88"/>
      <c r="H65" s="84"/>
      <c r="I65" s="36"/>
    </row>
    <row r="66" ht="20" customHeight="true">
      <c r="A66" s="36"/>
      <c r="B66" s="86"/>
      <c r="C66" s="84"/>
      <c r="D66" s="90" t="str">
        <f>IFERROR(IF(C66="","",VLOOKUP(C66,'Registr zařízení'!$A$5:$H$104,2,FALSE)),"")</f>
      </c>
      <c r="E66" s="84"/>
      <c r="F66" s="84"/>
      <c r="G66" s="88"/>
      <c r="H66" s="84"/>
      <c r="I66" s="36"/>
    </row>
    <row r="67" ht="20" customHeight="true">
      <c r="A67" s="36"/>
      <c r="B67" s="86"/>
      <c r="C67" s="84"/>
      <c r="D67" s="90" t="str">
        <f>IFERROR(IF(C67="","",VLOOKUP(C67,'Registr zařízení'!$A$5:$H$104,2,FALSE)),"")</f>
      </c>
      <c r="E67" s="84"/>
      <c r="F67" s="84"/>
      <c r="G67" s="88"/>
      <c r="H67" s="84"/>
      <c r="I67" s="36"/>
    </row>
    <row r="68" ht="20" customHeight="true">
      <c r="A68" s="36"/>
      <c r="B68" s="86"/>
      <c r="C68" s="84"/>
      <c r="D68" s="90" t="str">
        <f>IFERROR(IF(C68="","",VLOOKUP(C68,'Registr zařízení'!$A$5:$H$104,2,FALSE)),"")</f>
      </c>
      <c r="E68" s="84"/>
      <c r="F68" s="84"/>
      <c r="G68" s="88"/>
      <c r="H68" s="84"/>
      <c r="I68" s="36"/>
    </row>
    <row r="69" ht="20" customHeight="true">
      <c r="A69" s="36"/>
      <c r="B69" s="86"/>
      <c r="C69" s="84"/>
      <c r="D69" s="90" t="str">
        <f>IFERROR(IF(C69="","",VLOOKUP(C69,'Registr zařízení'!$A$5:$H$104,2,FALSE)),"")</f>
      </c>
      <c r="E69" s="84"/>
      <c r="F69" s="84"/>
      <c r="G69" s="88"/>
      <c r="H69" s="84"/>
      <c r="I69" s="36"/>
    </row>
    <row r="70" ht="20" customHeight="true">
      <c r="A70" s="36"/>
      <c r="B70" s="86"/>
      <c r="C70" s="84"/>
      <c r="D70" s="90" t="str">
        <f>IFERROR(IF(C70="","",VLOOKUP(C70,'Registr zařízení'!$A$5:$H$104,2,FALSE)),"")</f>
      </c>
      <c r="E70" s="84"/>
      <c r="F70" s="84"/>
      <c r="G70" s="88"/>
      <c r="H70" s="84"/>
      <c r="I70" s="36"/>
    </row>
    <row r="71" ht="20" customHeight="true">
      <c r="A71" s="36"/>
      <c r="B71" s="86"/>
      <c r="C71" s="84"/>
      <c r="D71" s="90" t="str">
        <f>IFERROR(IF(C71="","",VLOOKUP(C71,'Registr zařízení'!$A$5:$H$104,2,FALSE)),"")</f>
      </c>
      <c r="E71" s="84"/>
      <c r="F71" s="84"/>
      <c r="G71" s="88"/>
      <c r="H71" s="84"/>
      <c r="I71" s="36"/>
    </row>
    <row r="72" ht="20" customHeight="true">
      <c r="A72" s="36"/>
      <c r="B72" s="86"/>
      <c r="C72" s="84"/>
      <c r="D72" s="90" t="str">
        <f>IFERROR(IF(C72="","",VLOOKUP(C72,'Registr zařízení'!$A$5:$H$104,2,FALSE)),"")</f>
      </c>
      <c r="E72" s="84"/>
      <c r="F72" s="84"/>
      <c r="G72" s="88"/>
      <c r="H72" s="84"/>
      <c r="I72" s="36"/>
    </row>
    <row r="73" ht="20" customHeight="true">
      <c r="A73" s="36"/>
      <c r="B73" s="86"/>
      <c r="C73" s="84"/>
      <c r="D73" s="90" t="str">
        <f>IFERROR(IF(C73="","",VLOOKUP(C73,'Registr zařízení'!$A$5:$H$104,2,FALSE)),"")</f>
      </c>
      <c r="E73" s="84"/>
      <c r="F73" s="84"/>
      <c r="G73" s="88"/>
      <c r="H73" s="84"/>
      <c r="I73" s="36"/>
    </row>
    <row r="74" ht="20" customHeight="true">
      <c r="A74" s="36"/>
      <c r="B74" s="86"/>
      <c r="C74" s="84"/>
      <c r="D74" s="90" t="str">
        <f>IFERROR(IF(C74="","",VLOOKUP(C74,'Registr zařízení'!$A$5:$H$104,2,FALSE)),"")</f>
      </c>
      <c r="E74" s="84"/>
      <c r="F74" s="84"/>
      <c r="G74" s="88"/>
      <c r="H74" s="84"/>
      <c r="I74" s="36"/>
    </row>
    <row r="75" ht="20" customHeight="true">
      <c r="A75" s="36"/>
      <c r="B75" s="86"/>
      <c r="C75" s="84"/>
      <c r="D75" s="90" t="str">
        <f>IFERROR(IF(C75="","",VLOOKUP(C75,'Registr zařízení'!$A$5:$H$104,2,FALSE)),"")</f>
      </c>
      <c r="E75" s="84"/>
      <c r="F75" s="84"/>
      <c r="G75" s="88"/>
      <c r="H75" s="84"/>
      <c r="I75" s="36"/>
    </row>
    <row r="76" ht="20" customHeight="true">
      <c r="A76" s="36"/>
      <c r="B76" s="86"/>
      <c r="C76" s="84"/>
      <c r="D76" s="90" t="str">
        <f>IFERROR(IF(C76="","",VLOOKUP(C76,'Registr zařízení'!$A$5:$H$104,2,FALSE)),"")</f>
      </c>
      <c r="E76" s="84"/>
      <c r="F76" s="84"/>
      <c r="G76" s="88"/>
      <c r="H76" s="84"/>
      <c r="I76" s="36"/>
    </row>
    <row r="77" ht="20" customHeight="true">
      <c r="A77" s="36"/>
      <c r="B77" s="86"/>
      <c r="C77" s="84"/>
      <c r="D77" s="90" t="str">
        <f>IFERROR(IF(C77="","",VLOOKUP(C77,'Registr zařízení'!$A$5:$H$104,2,FALSE)),"")</f>
      </c>
      <c r="E77" s="84"/>
      <c r="F77" s="84"/>
      <c r="G77" s="88"/>
      <c r="H77" s="84"/>
      <c r="I77" s="36"/>
    </row>
    <row r="78" ht="20" customHeight="true">
      <c r="A78" s="36"/>
      <c r="B78" s="86"/>
      <c r="C78" s="84"/>
      <c r="D78" s="90" t="str">
        <f>IFERROR(IF(C78="","",VLOOKUP(C78,'Registr zařízení'!$A$5:$H$104,2,FALSE)),"")</f>
      </c>
      <c r="E78" s="84"/>
      <c r="F78" s="84"/>
      <c r="G78" s="88"/>
      <c r="H78" s="84"/>
      <c r="I78" s="36"/>
    </row>
    <row r="79" ht="20" customHeight="true">
      <c r="A79" s="36"/>
      <c r="B79" s="86"/>
      <c r="C79" s="84"/>
      <c r="D79" s="90" t="str">
        <f>IFERROR(IF(C79="","",VLOOKUP(C79,'Registr zařízení'!$A$5:$H$104,2,FALSE)),"")</f>
      </c>
      <c r="E79" s="84"/>
      <c r="F79" s="84"/>
      <c r="G79" s="88"/>
      <c r="H79" s="84"/>
      <c r="I79" s="36"/>
    </row>
    <row r="80" ht="20" customHeight="true">
      <c r="A80" s="36"/>
      <c r="B80" s="86"/>
      <c r="C80" s="84"/>
      <c r="D80" s="90" t="str">
        <f>IFERROR(IF(C80="","",VLOOKUP(C80,'Registr zařízení'!$A$5:$H$104,2,FALSE)),"")</f>
      </c>
      <c r="E80" s="84"/>
      <c r="F80" s="84"/>
      <c r="G80" s="88"/>
      <c r="H80" s="84"/>
      <c r="I80" s="36"/>
    </row>
    <row r="81" ht="20" customHeight="true">
      <c r="A81" s="36"/>
      <c r="B81" s="86"/>
      <c r="C81" s="84"/>
      <c r="D81" s="90" t="str">
        <f>IFERROR(IF(C81="","",VLOOKUP(C81,'Registr zařízení'!$A$5:$H$104,2,FALSE)),"")</f>
      </c>
      <c r="E81" s="84"/>
      <c r="F81" s="84"/>
      <c r="G81" s="88"/>
      <c r="H81" s="84"/>
      <c r="I81" s="36"/>
    </row>
    <row r="82" ht="20" customHeight="true">
      <c r="A82" s="36"/>
      <c r="B82" s="86"/>
      <c r="C82" s="84"/>
      <c r="D82" s="90" t="str">
        <f>IFERROR(IF(C82="","",VLOOKUP(C82,'Registr zařízení'!$A$5:$H$104,2,FALSE)),"")</f>
      </c>
      <c r="E82" s="84"/>
      <c r="F82" s="84"/>
      <c r="G82" s="88"/>
      <c r="H82" s="84"/>
      <c r="I82" s="36"/>
    </row>
    <row r="83" ht="20" customHeight="true">
      <c r="A83" s="36"/>
      <c r="B83" s="86"/>
      <c r="C83" s="84"/>
      <c r="D83" s="90" t="str">
        <f>IFERROR(IF(C83="","",VLOOKUP(C83,'Registr zařízení'!$A$5:$H$104,2,FALSE)),"")</f>
      </c>
      <c r="E83" s="84"/>
      <c r="F83" s="84"/>
      <c r="G83" s="88"/>
      <c r="H83" s="84"/>
      <c r="I83" s="36"/>
    </row>
    <row r="84" ht="20" customHeight="true">
      <c r="A84" s="36"/>
      <c r="B84" s="86"/>
      <c r="C84" s="84"/>
      <c r="D84" s="90" t="str">
        <f>IFERROR(IF(C84="","",VLOOKUP(C84,'Registr zařízení'!$A$5:$H$104,2,FALSE)),"")</f>
      </c>
      <c r="E84" s="84"/>
      <c r="F84" s="84"/>
      <c r="G84" s="88"/>
      <c r="H84" s="84"/>
      <c r="I84" s="36"/>
    </row>
    <row r="85" ht="20" customHeight="true">
      <c r="A85" s="36"/>
      <c r="B85" s="86"/>
      <c r="C85" s="84"/>
      <c r="D85" s="90" t="str">
        <f>IFERROR(IF(C85="","",VLOOKUP(C85,'Registr zařízení'!$A$5:$H$104,2,FALSE)),"")</f>
      </c>
      <c r="E85" s="84"/>
      <c r="F85" s="84"/>
      <c r="G85" s="88"/>
      <c r="H85" s="84"/>
      <c r="I85" s="36"/>
    </row>
    <row r="86" ht="20" customHeight="true">
      <c r="A86" s="36"/>
      <c r="B86" s="86"/>
      <c r="C86" s="84"/>
      <c r="D86" s="90" t="str">
        <f>IFERROR(IF(C86="","",VLOOKUP(C86,'Registr zařízení'!$A$5:$H$104,2,FALSE)),"")</f>
      </c>
      <c r="E86" s="84"/>
      <c r="F86" s="84"/>
      <c r="G86" s="88"/>
      <c r="H86" s="84"/>
      <c r="I86" s="36"/>
    </row>
    <row r="87" ht="20" customHeight="true">
      <c r="A87" s="36"/>
      <c r="B87" s="86"/>
      <c r="C87" s="84"/>
      <c r="D87" s="90" t="str">
        <f>IFERROR(IF(C87="","",VLOOKUP(C87,'Registr zařízení'!$A$5:$H$104,2,FALSE)),"")</f>
      </c>
      <c r="E87" s="84"/>
      <c r="F87" s="84"/>
      <c r="G87" s="88"/>
      <c r="H87" s="84"/>
      <c r="I87" s="36"/>
    </row>
    <row r="88" ht="20" customHeight="true">
      <c r="A88" s="36"/>
      <c r="B88" s="86"/>
      <c r="C88" s="84"/>
      <c r="D88" s="90" t="str">
        <f>IFERROR(IF(C88="","",VLOOKUP(C88,'Registr zařízení'!$A$5:$H$104,2,FALSE)),"")</f>
      </c>
      <c r="E88" s="84"/>
      <c r="F88" s="84"/>
      <c r="G88" s="88"/>
      <c r="H88" s="84"/>
      <c r="I88" s="36"/>
    </row>
    <row r="89" ht="20" customHeight="true">
      <c r="A89" s="36"/>
      <c r="B89" s="86"/>
      <c r="C89" s="84"/>
      <c r="D89" s="90" t="str">
        <f>IFERROR(IF(C89="","",VLOOKUP(C89,'Registr zařízení'!$A$5:$H$104,2,FALSE)),"")</f>
      </c>
      <c r="E89" s="84"/>
      <c r="F89" s="84"/>
      <c r="G89" s="88"/>
      <c r="H89" s="84"/>
      <c r="I89" s="36"/>
    </row>
    <row r="90" ht="20" customHeight="true">
      <c r="A90" s="36"/>
      <c r="B90" s="86"/>
      <c r="C90" s="84"/>
      <c r="D90" s="90" t="str">
        <f>IFERROR(IF(C90="","",VLOOKUP(C90,'Registr zařízení'!$A$5:$H$104,2,FALSE)),"")</f>
      </c>
      <c r="E90" s="84"/>
      <c r="F90" s="84"/>
      <c r="G90" s="88"/>
      <c r="H90" s="84"/>
      <c r="I90" s="36"/>
    </row>
    <row r="91" ht="20" customHeight="true">
      <c r="A91" s="36"/>
      <c r="B91" s="86"/>
      <c r="C91" s="84"/>
      <c r="D91" s="90" t="str">
        <f>IFERROR(IF(C91="","",VLOOKUP(C91,'Registr zařízení'!$A$5:$H$104,2,FALSE)),"")</f>
      </c>
      <c r="E91" s="84"/>
      <c r="F91" s="84"/>
      <c r="G91" s="88"/>
      <c r="H91" s="84"/>
      <c r="I91" s="36"/>
    </row>
    <row r="92" ht="20" customHeight="true">
      <c r="A92" s="36"/>
      <c r="B92" s="86"/>
      <c r="C92" s="84"/>
      <c r="D92" s="90" t="str">
        <f>IFERROR(IF(C92="","",VLOOKUP(C92,'Registr zařízení'!$A$5:$H$104,2,FALSE)),"")</f>
      </c>
      <c r="E92" s="84"/>
      <c r="F92" s="84"/>
      <c r="G92" s="88"/>
      <c r="H92" s="84"/>
      <c r="I92" s="36"/>
    </row>
    <row r="93" ht="20" customHeight="true">
      <c r="A93" s="36"/>
      <c r="B93" s="86"/>
      <c r="C93" s="84"/>
      <c r="D93" s="90" t="str">
        <f>IFERROR(IF(C93="","",VLOOKUP(C93,'Registr zařízení'!$A$5:$H$104,2,FALSE)),"")</f>
      </c>
      <c r="E93" s="84"/>
      <c r="F93" s="84"/>
      <c r="G93" s="88"/>
      <c r="H93" s="84"/>
      <c r="I93" s="36"/>
    </row>
    <row r="94" ht="20" customHeight="true">
      <c r="A94" s="36"/>
      <c r="B94" s="86"/>
      <c r="C94" s="84"/>
      <c r="D94" s="90" t="str">
        <f>IFERROR(IF(C94="","",VLOOKUP(C94,'Registr zařízení'!$A$5:$H$104,2,FALSE)),"")</f>
      </c>
      <c r="E94" s="84"/>
      <c r="F94" s="84"/>
      <c r="G94" s="88"/>
      <c r="H94" s="84"/>
      <c r="I94" s="36"/>
    </row>
    <row r="95" ht="20" customHeight="true">
      <c r="A95" s="36"/>
      <c r="B95" s="86"/>
      <c r="C95" s="84"/>
      <c r="D95" s="90" t="str">
        <f>IFERROR(IF(C95="","",VLOOKUP(C95,'Registr zařízení'!$A$5:$H$104,2,FALSE)),"")</f>
      </c>
      <c r="E95" s="84"/>
      <c r="F95" s="84"/>
      <c r="G95" s="88"/>
      <c r="H95" s="84"/>
      <c r="I95" s="36"/>
    </row>
    <row r="96" ht="20" customHeight="true">
      <c r="A96" s="36"/>
      <c r="B96" s="86"/>
      <c r="C96" s="84"/>
      <c r="D96" s="90" t="str">
        <f>IFERROR(IF(C96="","",VLOOKUP(C96,'Registr zařízení'!$A$5:$H$104,2,FALSE)),"")</f>
      </c>
      <c r="E96" s="84"/>
      <c r="F96" s="84"/>
      <c r="G96" s="88"/>
      <c r="H96" s="84"/>
      <c r="I96" s="36"/>
    </row>
    <row r="97" ht="20" customHeight="true">
      <c r="A97" s="36"/>
      <c r="B97" s="86"/>
      <c r="C97" s="84"/>
      <c r="D97" s="90" t="str">
        <f>IFERROR(IF(C97="","",VLOOKUP(C97,'Registr zařízení'!$A$5:$H$104,2,FALSE)),"")</f>
      </c>
      <c r="E97" s="84"/>
      <c r="F97" s="84"/>
      <c r="G97" s="88"/>
      <c r="H97" s="84"/>
      <c r="I97" s="36"/>
    </row>
    <row r="98" ht="20" customHeight="true">
      <c r="A98" s="36"/>
      <c r="B98" s="86"/>
      <c r="C98" s="84"/>
      <c r="D98" s="90" t="str">
        <f>IFERROR(IF(C98="","",VLOOKUP(C98,'Registr zařízení'!$A$5:$H$104,2,FALSE)),"")</f>
      </c>
      <c r="E98" s="84"/>
      <c r="F98" s="84"/>
      <c r="G98" s="88"/>
      <c r="H98" s="84"/>
      <c r="I98" s="36"/>
    </row>
    <row r="99" ht="20" customHeight="true">
      <c r="A99" s="36"/>
      <c r="B99" s="86"/>
      <c r="C99" s="84"/>
      <c r="D99" s="90" t="str">
        <f>IFERROR(IF(C99="","",VLOOKUP(C99,'Registr zařízení'!$A$5:$H$104,2,FALSE)),"")</f>
      </c>
      <c r="E99" s="84"/>
      <c r="F99" s="84"/>
      <c r="G99" s="88"/>
      <c r="H99" s="84"/>
      <c r="I99" s="36"/>
    </row>
    <row r="100" ht="20" customHeight="true">
      <c r="A100" s="36"/>
      <c r="B100" s="86"/>
      <c r="C100" s="84"/>
      <c r="D100" s="90" t="str">
        <f>IFERROR(IF(C100="","",VLOOKUP(C100,'Registr zařízení'!$A$5:$H$104,2,FALSE)),"")</f>
      </c>
      <c r="E100" s="84"/>
      <c r="F100" s="84"/>
      <c r="G100" s="88"/>
      <c r="H100" s="84"/>
      <c r="I100" s="36"/>
    </row>
    <row r="101" ht="20" customHeight="true">
      <c r="A101" s="36"/>
      <c r="B101" s="86"/>
      <c r="C101" s="84"/>
      <c r="D101" s="90" t="str">
        <f>IFERROR(IF(C101="","",VLOOKUP(C101,'Registr zařízení'!$A$5:$H$104,2,FALSE)),"")</f>
      </c>
      <c r="E101" s="84"/>
      <c r="F101" s="84"/>
      <c r="G101" s="88"/>
      <c r="H101" s="84"/>
      <c r="I101" s="36"/>
    </row>
    <row r="102" ht="20" customHeight="true">
      <c r="A102" s="36"/>
      <c r="B102" s="86"/>
      <c r="C102" s="84"/>
      <c r="D102" s="90" t="str">
        <f>IFERROR(IF(C102="","",VLOOKUP(C102,'Registr zařízení'!$A$5:$H$104,2,FALSE)),"")</f>
      </c>
      <c r="E102" s="84"/>
      <c r="F102" s="84"/>
      <c r="G102" s="88"/>
      <c r="H102" s="84"/>
      <c r="I102" s="36"/>
    </row>
    <row r="103" ht="20" customHeight="true">
      <c r="A103" s="36"/>
      <c r="B103" s="86"/>
      <c r="C103" s="84"/>
      <c r="D103" s="90" t="str">
        <f>IFERROR(IF(C103="","",VLOOKUP(C103,'Registr zařízení'!$A$5:$H$104,2,FALSE)),"")</f>
      </c>
      <c r="E103" s="84"/>
      <c r="F103" s="84"/>
      <c r="G103" s="88"/>
      <c r="H103" s="84"/>
      <c r="I103" s="36"/>
    </row>
    <row r="104" ht="20" customHeight="true">
      <c r="A104" s="36"/>
      <c r="B104" s="86"/>
      <c r="C104" s="84"/>
      <c r="D104" s="90" t="str">
        <f>IFERROR(IF(C104="","",VLOOKUP(C104,'Registr zařízení'!$A$5:$H$104,2,FALSE)),"")</f>
      </c>
      <c r="E104" s="84"/>
      <c r="F104" s="84"/>
      <c r="G104" s="88"/>
      <c r="H104" s="84"/>
      <c r="I104" s="36"/>
    </row>
  </sheetData>
  <mergeCells count="2">
    <mergeCell ref="A1:I1"/>
    <mergeCell ref="A2:I2"/>
  </mergeCells>
  <conditionalFormatting sqref="G5:G104">
    <cfRule type="containsText" dxfId="24" priority="1" operator="containsText" text="Normální">
      <formula>NOT(ISERROR(SEARCH("Normální",G5)))</formula>
    </cfRule>
    <cfRule type="containsText" dxfId="25" priority="2" operator="containsText" text="Dokončeno">
      <formula>NOT(ISERROR(SEARCH("Dokončeno",G5)))</formula>
    </cfRule>
    <cfRule type="containsText" dxfId="26" priority="3" operator="containsText" text="Varování">
      <formula>NOT(ISERROR(SEARCH("Varování",G5)))</formula>
    </cfRule>
    <cfRule type="containsText" dxfId="27" priority="4" operator="containsText" text="Probíhá">
      <formula>NOT(ISERROR(SEARCH("Probíhá",G5)))</formula>
    </cfRule>
    <cfRule type="containsText" dxfId="28" priority="5" operator="containsText" text="Mimo provoz">
      <formula>NOT(ISERROR(SEARCH("Mimo provoz",G5)))</formula>
    </cfRule>
    <cfRule type="containsText" dxfId="29" priority="6" operator="containsText" text="Nezahájeno">
      <formula>NOT(ISERROR(SEARCH("Nezahájeno",G5)))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Číselníkに登録されている選択肢から選んでください。" errorStyle="warning" errorTitle="入力値を確認してください" showErrorMessage="true" sqref="C5:C104" type="list">
      <formula1>'Registr zařízení'!$A$5:$A$104</formula1>
    </dataValidation>
    <dataValidation allowBlank="true" error="Číselníkに登録されている選択肢から選んでください。" errorStyle="warning" errorTitle="入力値を確認してください" showErrorMessage="true" sqref="E5:E104" type="list">
      <formula1>'Číselník'!$J$5:$J$11</formula1>
    </dataValidation>
    <dataValidation allowBlank="true" error="Číselníkに登録されている選択肢から選んでください。" errorStyle="warning" errorTitle="入力値を確認してください" showErrorMessage="true" sqref="F5:F104" type="list">
      <formula1>'Číselník'!$D$5:$D$11</formula1>
    </dataValidation>
    <dataValidation allowBlank="true" error="Číselníkに登録されている選択肢から選んでください。" errorStyle="warning" errorTitle="入力値を確認してください" showErrorMessage="true" sqref="G5:G104" type="list">
      <formula1>'Číselník'!$G$5:$G$7</formula1>
    </dataValidation>
    <dataValidation allowBlank="true" error="Číselníkに登録されている選択肢から選んでください。" errorStyle="warning" errorTitle="入力値を確認してください" showErrorMessage="true" sqref="H5:H104" type="list">
      <formula1>'Číselník'!$H$5:$H$6</formula1>
    </dataValidation>
    <dataValidation allowBlank="true" error="2000/01/01〜2100/12/31の範囲の日付を入力してください。" errorStyle="warning" errorTitle="日付を確認してください" operator="between" showErrorMessage="true" sqref="B5:B104" type="date">
      <formula1>DATE(2000,1,1)</formula1>
      <formula2>DATE(2100,12,31)</formula2>
    </dataValidation>
  </dataValidations>
  <pageMargins left="0.7" right="0.7" top="0.75" bottom="0.75" header="0.3" footer="0.3"/>
  <tableParts count="1">
    <tablePart r:id="Rd6f4cb7d4aff498d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3" min="1" width="13"/>
    <col customWidth="true" max="4" min="4" width="42"/>
    <col customWidth="true" max="5" min="5" width="28"/>
  </cols>
  <sheetData>
    <row r="1" ht="30" customHeight="true">
      <c r="A1" s="11" t="s">
        <v>116</v>
      </c>
      <c r="B1" s="6"/>
      <c r="C1" s="6"/>
      <c r="D1" s="6"/>
      <c r="E1" s="6"/>
    </row>
    <row r="2" ht="22" customHeight="true">
      <c r="A2" s="19" t="s">
        <v>117</v>
      </c>
      <c r="B2" s="6"/>
      <c r="C2" s="6"/>
      <c r="D2" s="6"/>
      <c r="E2" s="6"/>
    </row>
    <row r="3">
      <c r="A3" s="6"/>
      <c r="B3" s="6"/>
      <c r="C3" s="6"/>
      <c r="D3" s="6"/>
      <c r="E3" s="6"/>
    </row>
    <row r="4" ht="26" customHeight="true">
      <c r="A4" s="27" t="s">
        <v>118</v>
      </c>
      <c r="B4" s="27" t="s">
        <v>99</v>
      </c>
      <c r="C4" s="27" t="s">
        <v>64</v>
      </c>
      <c r="D4" s="27" t="s">
        <v>119</v>
      </c>
      <c r="E4" s="27" t="s">
        <v>120</v>
      </c>
    </row>
    <row r="5" ht="58" customHeight="true">
      <c r="A5" s="36" t="str">
        <v>PH-0001</v>
      </c>
      <c r="B5" s="86" t="n">
        <v>46180</v>
      </c>
      <c r="C5" s="84" t="str">
        <v>EQ-0002</v>
      </c>
      <c r="D5" s="36" t="s">
        <v>121</v>
      </c>
      <c r="E5" s="94" t="s">
        <v>122</v>
      </c>
    </row>
    <row r="6" ht="58" customHeight="true">
      <c r="A6" s="36" t="str">
        <v>PH-0002</v>
      </c>
      <c r="B6" s="86" t="n">
        <v>46181</v>
      </c>
      <c r="C6" s="84" t="str">
        <v>EQ-0003</v>
      </c>
      <c r="D6" s="36" t="s">
        <v>123</v>
      </c>
      <c r="E6" s="94" t="s">
        <v>122</v>
      </c>
    </row>
    <row r="7" ht="58" customHeight="true">
      <c r="A7" s="36" t="str">
        <v>PH-0003</v>
      </c>
      <c r="B7" s="86" t="n">
        <v>46183</v>
      </c>
      <c r="C7" s="84" t="str">
        <v>EQ-0004</v>
      </c>
      <c r="D7" s="36" t="s">
        <v>124</v>
      </c>
      <c r="E7" s="94" t="s">
        <v>122</v>
      </c>
    </row>
    <row r="8" ht="58" customHeight="true">
      <c r="A8" s="36" t="str">
        <v>PH-0004</v>
      </c>
      <c r="B8" s="86" t="n">
        <v>46184</v>
      </c>
      <c r="C8" s="84" t="str">
        <v>EQ-0005</v>
      </c>
      <c r="D8" s="36" t="s">
        <v>125</v>
      </c>
      <c r="E8" s="94" t="s">
        <v>122</v>
      </c>
    </row>
    <row r="9" ht="58" customHeight="true">
      <c r="A9" s="36"/>
      <c r="B9" s="86"/>
      <c r="C9" s="84"/>
      <c r="D9" s="36"/>
      <c r="E9" s="94"/>
    </row>
    <row r="10" ht="58" customHeight="true">
      <c r="A10" s="36"/>
      <c r="B10" s="86"/>
      <c r="C10" s="84"/>
      <c r="D10" s="36"/>
      <c r="E10" s="94"/>
    </row>
    <row r="11" ht="58" customHeight="true">
      <c r="A11" s="36"/>
      <c r="B11" s="86"/>
      <c r="C11" s="84"/>
      <c r="D11" s="36"/>
      <c r="E11" s="94"/>
    </row>
    <row r="12" ht="58" customHeight="true">
      <c r="A12" s="36"/>
      <c r="B12" s="86"/>
      <c r="C12" s="84"/>
      <c r="D12" s="36"/>
      <c r="E12" s="94"/>
    </row>
    <row r="13" ht="58" customHeight="true">
      <c r="A13" s="36"/>
      <c r="B13" s="86"/>
      <c r="C13" s="84"/>
      <c r="D13" s="36"/>
      <c r="E13" s="94"/>
    </row>
    <row r="14" ht="58" customHeight="true">
      <c r="A14" s="36"/>
      <c r="B14" s="86"/>
      <c r="C14" s="84"/>
      <c r="D14" s="36"/>
      <c r="E14" s="94"/>
    </row>
    <row r="15" ht="58" customHeight="true">
      <c r="A15" s="36"/>
      <c r="B15" s="86"/>
      <c r="C15" s="84"/>
      <c r="D15" s="36"/>
      <c r="E15" s="94"/>
    </row>
    <row r="16" ht="58" customHeight="true">
      <c r="A16" s="36"/>
      <c r="B16" s="86"/>
      <c r="C16" s="84"/>
      <c r="D16" s="36"/>
      <c r="E16" s="94"/>
    </row>
    <row r="17" ht="58" customHeight="true">
      <c r="A17" s="36"/>
      <c r="B17" s="86"/>
      <c r="C17" s="84"/>
      <c r="D17" s="36"/>
      <c r="E17" s="94"/>
    </row>
    <row r="18" ht="58" customHeight="true">
      <c r="A18" s="36"/>
      <c r="B18" s="86"/>
      <c r="C18" s="84"/>
      <c r="D18" s="36"/>
      <c r="E18" s="94"/>
    </row>
    <row r="19" ht="58" customHeight="true">
      <c r="A19" s="36"/>
      <c r="B19" s="86"/>
      <c r="C19" s="84"/>
      <c r="D19" s="36"/>
      <c r="E19" s="94"/>
    </row>
    <row r="20" ht="58" customHeight="true">
      <c r="A20" s="36"/>
      <c r="B20" s="86"/>
      <c r="C20" s="84"/>
      <c r="D20" s="36"/>
      <c r="E20" s="94"/>
    </row>
    <row r="21" ht="58" customHeight="true">
      <c r="A21" s="36"/>
      <c r="B21" s="86"/>
      <c r="C21" s="84"/>
      <c r="D21" s="36"/>
      <c r="E21" s="94"/>
    </row>
    <row r="22" ht="58" customHeight="true">
      <c r="A22" s="36"/>
      <c r="B22" s="86"/>
      <c r="C22" s="84"/>
      <c r="D22" s="36"/>
      <c r="E22" s="94"/>
    </row>
    <row r="23" ht="58" customHeight="true">
      <c r="A23" s="36"/>
      <c r="B23" s="86"/>
      <c r="C23" s="84"/>
      <c r="D23" s="36"/>
      <c r="E23" s="94"/>
    </row>
    <row r="24" ht="58" customHeight="true">
      <c r="A24" s="36"/>
      <c r="B24" s="86"/>
      <c r="C24" s="84"/>
      <c r="D24" s="36"/>
      <c r="E24" s="94"/>
    </row>
    <row r="25" ht="58" customHeight="true">
      <c r="A25" s="36"/>
      <c r="B25" s="86"/>
      <c r="C25" s="84"/>
      <c r="D25" s="36"/>
      <c r="E25" s="94"/>
    </row>
    <row r="26" ht="58" customHeight="true">
      <c r="A26" s="36"/>
      <c r="B26" s="86"/>
      <c r="C26" s="84"/>
      <c r="D26" s="36"/>
      <c r="E26" s="94"/>
    </row>
    <row r="27" ht="58" customHeight="true">
      <c r="A27" s="36"/>
      <c r="B27" s="86"/>
      <c r="C27" s="84"/>
      <c r="D27" s="36"/>
      <c r="E27" s="94"/>
    </row>
    <row r="28" ht="58" customHeight="true">
      <c r="A28" s="36"/>
      <c r="B28" s="86"/>
      <c r="C28" s="84"/>
      <c r="D28" s="36"/>
      <c r="E28" s="94"/>
    </row>
    <row r="29" ht="58" customHeight="true">
      <c r="A29" s="36"/>
      <c r="B29" s="86"/>
      <c r="C29" s="84"/>
      <c r="D29" s="36"/>
      <c r="E29" s="94"/>
    </row>
    <row r="30" ht="58" customHeight="true">
      <c r="A30" s="36"/>
      <c r="B30" s="86"/>
      <c r="C30" s="84"/>
      <c r="D30" s="36"/>
      <c r="E30" s="94"/>
    </row>
    <row r="31" ht="58" customHeight="true">
      <c r="A31" s="36"/>
      <c r="B31" s="86"/>
      <c r="C31" s="84"/>
      <c r="D31" s="36"/>
      <c r="E31" s="94"/>
    </row>
    <row r="32" ht="58" customHeight="true">
      <c r="A32" s="36"/>
      <c r="B32" s="86"/>
      <c r="C32" s="84"/>
      <c r="D32" s="36"/>
      <c r="E32" s="94"/>
    </row>
    <row r="33" ht="58" customHeight="true">
      <c r="A33" s="36"/>
      <c r="B33" s="86"/>
      <c r="C33" s="84"/>
      <c r="D33" s="36"/>
      <c r="E33" s="94"/>
    </row>
    <row r="34" ht="58" customHeight="true">
      <c r="A34" s="36"/>
      <c r="B34" s="86"/>
      <c r="C34" s="84"/>
      <c r="D34" s="36"/>
      <c r="E34" s="94"/>
    </row>
    <row r="35" ht="58" customHeight="true">
      <c r="A35" s="36"/>
      <c r="B35" s="86"/>
      <c r="C35" s="84"/>
      <c r="D35" s="36"/>
      <c r="E35" s="94"/>
    </row>
    <row r="36" ht="58" customHeight="true">
      <c r="A36" s="36"/>
      <c r="B36" s="86"/>
      <c r="C36" s="84"/>
      <c r="D36" s="36"/>
      <c r="E36" s="94"/>
    </row>
    <row r="37" ht="58" customHeight="true">
      <c r="A37" s="36"/>
      <c r="B37" s="86"/>
      <c r="C37" s="84"/>
      <c r="D37" s="36"/>
      <c r="E37" s="94"/>
    </row>
    <row r="38" ht="58" customHeight="true">
      <c r="A38" s="36"/>
      <c r="B38" s="86"/>
      <c r="C38" s="84"/>
      <c r="D38" s="36"/>
      <c r="E38" s="94"/>
    </row>
    <row r="39" ht="58" customHeight="true">
      <c r="A39" s="36"/>
      <c r="B39" s="86"/>
      <c r="C39" s="84"/>
      <c r="D39" s="36"/>
      <c r="E39" s="94"/>
    </row>
    <row r="40" ht="58" customHeight="true">
      <c r="A40" s="36"/>
      <c r="B40" s="86"/>
      <c r="C40" s="84"/>
      <c r="D40" s="36"/>
      <c r="E40" s="94"/>
    </row>
    <row r="41" ht="58" customHeight="true">
      <c r="A41" s="36"/>
      <c r="B41" s="86"/>
      <c r="C41" s="84"/>
      <c r="D41" s="36"/>
      <c r="E41" s="94"/>
    </row>
    <row r="42" ht="58" customHeight="true">
      <c r="A42" s="36"/>
      <c r="B42" s="86"/>
      <c r="C42" s="84"/>
      <c r="D42" s="36"/>
      <c r="E42" s="94"/>
    </row>
    <row r="43" ht="58" customHeight="true">
      <c r="A43" s="36"/>
      <c r="B43" s="86"/>
      <c r="C43" s="84"/>
      <c r="D43" s="36"/>
      <c r="E43" s="94"/>
    </row>
    <row r="44" ht="58" customHeight="true">
      <c r="A44" s="36"/>
      <c r="B44" s="86"/>
      <c r="C44" s="84"/>
      <c r="D44" s="36"/>
      <c r="E44" s="94"/>
    </row>
    <row r="45" ht="58" customHeight="true">
      <c r="A45" s="36"/>
      <c r="B45" s="86"/>
      <c r="C45" s="84"/>
      <c r="D45" s="36"/>
      <c r="E45" s="94"/>
    </row>
    <row r="46" ht="58" customHeight="true">
      <c r="A46" s="36"/>
      <c r="B46" s="86"/>
      <c r="C46" s="84"/>
      <c r="D46" s="36"/>
      <c r="E46" s="94"/>
    </row>
    <row r="47" ht="58" customHeight="true">
      <c r="A47" s="36"/>
      <c r="B47" s="86"/>
      <c r="C47" s="84"/>
      <c r="D47" s="36"/>
      <c r="E47" s="94"/>
    </row>
    <row r="48" ht="58" customHeight="true">
      <c r="A48" s="36"/>
      <c r="B48" s="86"/>
      <c r="C48" s="84"/>
      <c r="D48" s="36"/>
      <c r="E48" s="94"/>
    </row>
    <row r="49" ht="58" customHeight="true">
      <c r="A49" s="36"/>
      <c r="B49" s="86"/>
      <c r="C49" s="84"/>
      <c r="D49" s="36"/>
      <c r="E49" s="94"/>
    </row>
    <row r="50" ht="58" customHeight="true">
      <c r="A50" s="36"/>
      <c r="B50" s="86"/>
      <c r="C50" s="84"/>
      <c r="D50" s="36"/>
      <c r="E50" s="94"/>
    </row>
    <row r="51" ht="58" customHeight="true">
      <c r="A51" s="36"/>
      <c r="B51" s="86"/>
      <c r="C51" s="84"/>
      <c r="D51" s="36"/>
      <c r="E51" s="94"/>
    </row>
    <row r="52" ht="58" customHeight="true">
      <c r="A52" s="36"/>
      <c r="B52" s="86"/>
      <c r="C52" s="84"/>
      <c r="D52" s="36"/>
      <c r="E52" s="94"/>
    </row>
    <row r="53" ht="58" customHeight="true">
      <c r="A53" s="36"/>
      <c r="B53" s="86"/>
      <c r="C53" s="84"/>
      <c r="D53" s="36"/>
      <c r="E53" s="94"/>
    </row>
    <row r="54" ht="58" customHeight="true">
      <c r="A54" s="36"/>
      <c r="B54" s="86"/>
      <c r="C54" s="84"/>
      <c r="D54" s="36"/>
      <c r="E54" s="94"/>
    </row>
    <row r="55" ht="58" customHeight="true">
      <c r="A55" s="36"/>
      <c r="B55" s="86"/>
      <c r="C55" s="84"/>
      <c r="D55" s="36"/>
      <c r="E55" s="94"/>
    </row>
    <row r="56" ht="58" customHeight="true">
      <c r="A56" s="36"/>
      <c r="B56" s="86"/>
      <c r="C56" s="84"/>
      <c r="D56" s="36"/>
      <c r="E56" s="94"/>
    </row>
    <row r="57" ht="58" customHeight="true">
      <c r="A57" s="36"/>
      <c r="B57" s="86"/>
      <c r="C57" s="84"/>
      <c r="D57" s="36"/>
      <c r="E57" s="94"/>
    </row>
    <row r="58" ht="58" customHeight="true">
      <c r="A58" s="36"/>
      <c r="B58" s="86"/>
      <c r="C58" s="84"/>
      <c r="D58" s="36"/>
      <c r="E58" s="94"/>
    </row>
    <row r="59" ht="58" customHeight="true">
      <c r="A59" s="36"/>
      <c r="B59" s="86"/>
      <c r="C59" s="84"/>
      <c r="D59" s="36"/>
      <c r="E59" s="94"/>
    </row>
    <row r="60" ht="58" customHeight="true">
      <c r="A60" s="36"/>
      <c r="B60" s="86"/>
      <c r="C60" s="84"/>
      <c r="D60" s="36"/>
      <c r="E60" s="94"/>
    </row>
    <row r="61" ht="58" customHeight="true">
      <c r="A61" s="36"/>
      <c r="B61" s="86"/>
      <c r="C61" s="84"/>
      <c r="D61" s="36"/>
      <c r="E61" s="94"/>
    </row>
    <row r="62" ht="58" customHeight="true">
      <c r="A62" s="36"/>
      <c r="B62" s="86"/>
      <c r="C62" s="84"/>
      <c r="D62" s="36"/>
      <c r="E62" s="94"/>
    </row>
    <row r="63" ht="58" customHeight="true">
      <c r="A63" s="36"/>
      <c r="B63" s="86"/>
      <c r="C63" s="84"/>
      <c r="D63" s="36"/>
      <c r="E63" s="94"/>
    </row>
    <row r="64" ht="58" customHeight="true">
      <c r="A64" s="36"/>
      <c r="B64" s="86"/>
      <c r="C64" s="84"/>
      <c r="D64" s="36"/>
      <c r="E64" s="94"/>
    </row>
    <row r="65" ht="58" customHeight="true">
      <c r="A65" s="36"/>
      <c r="B65" s="86"/>
      <c r="C65" s="84"/>
      <c r="D65" s="36"/>
      <c r="E65" s="94"/>
    </row>
    <row r="66" ht="58" customHeight="true">
      <c r="A66" s="36"/>
      <c r="B66" s="86"/>
      <c r="C66" s="84"/>
      <c r="D66" s="36"/>
      <c r="E66" s="94"/>
    </row>
    <row r="67" ht="58" customHeight="true">
      <c r="A67" s="36"/>
      <c r="B67" s="86"/>
      <c r="C67" s="84"/>
      <c r="D67" s="36"/>
      <c r="E67" s="94"/>
    </row>
    <row r="68" ht="58" customHeight="true">
      <c r="A68" s="36"/>
      <c r="B68" s="86"/>
      <c r="C68" s="84"/>
      <c r="D68" s="36"/>
      <c r="E68" s="94"/>
    </row>
    <row r="69" ht="58" customHeight="true">
      <c r="A69" s="36"/>
      <c r="B69" s="86"/>
      <c r="C69" s="84"/>
      <c r="D69" s="36"/>
      <c r="E69" s="94"/>
    </row>
    <row r="70" ht="58" customHeight="true">
      <c r="A70" s="36"/>
      <c r="B70" s="86"/>
      <c r="C70" s="84"/>
      <c r="D70" s="36"/>
      <c r="E70" s="94"/>
    </row>
    <row r="71" ht="58" customHeight="true">
      <c r="A71" s="36"/>
      <c r="B71" s="86"/>
      <c r="C71" s="84"/>
      <c r="D71" s="36"/>
      <c r="E71" s="94"/>
    </row>
    <row r="72" ht="58" customHeight="true">
      <c r="A72" s="36"/>
      <c r="B72" s="86"/>
      <c r="C72" s="84"/>
      <c r="D72" s="36"/>
      <c r="E72" s="94"/>
    </row>
    <row r="73" ht="58" customHeight="true">
      <c r="A73" s="36"/>
      <c r="B73" s="86"/>
      <c r="C73" s="84"/>
      <c r="D73" s="36"/>
      <c r="E73" s="94"/>
    </row>
    <row r="74" ht="58" customHeight="true">
      <c r="A74" s="36"/>
      <c r="B74" s="86"/>
      <c r="C74" s="84"/>
      <c r="D74" s="36"/>
      <c r="E74" s="94"/>
    </row>
    <row r="75" ht="58" customHeight="true">
      <c r="A75" s="36"/>
      <c r="B75" s="86"/>
      <c r="C75" s="84"/>
      <c r="D75" s="36"/>
      <c r="E75" s="94"/>
    </row>
    <row r="76" ht="58" customHeight="true">
      <c r="A76" s="36"/>
      <c r="B76" s="86"/>
      <c r="C76" s="84"/>
      <c r="D76" s="36"/>
      <c r="E76" s="94"/>
    </row>
    <row r="77" ht="58" customHeight="true">
      <c r="A77" s="36"/>
      <c r="B77" s="86"/>
      <c r="C77" s="84"/>
      <c r="D77" s="36"/>
      <c r="E77" s="94"/>
    </row>
    <row r="78" ht="58" customHeight="true">
      <c r="A78" s="36"/>
      <c r="B78" s="86"/>
      <c r="C78" s="84"/>
      <c r="D78" s="36"/>
      <c r="E78" s="94"/>
    </row>
    <row r="79" ht="58" customHeight="true">
      <c r="A79" s="36"/>
      <c r="B79" s="86"/>
      <c r="C79" s="84"/>
      <c r="D79" s="36"/>
      <c r="E79" s="94"/>
    </row>
    <row r="80" ht="58" customHeight="true">
      <c r="A80" s="36"/>
      <c r="B80" s="86"/>
      <c r="C80" s="84"/>
      <c r="D80" s="36"/>
      <c r="E80" s="94"/>
    </row>
    <row r="81" ht="58" customHeight="true">
      <c r="A81" s="36"/>
      <c r="B81" s="86"/>
      <c r="C81" s="84"/>
      <c r="D81" s="36"/>
      <c r="E81" s="94"/>
    </row>
    <row r="82" ht="58" customHeight="true">
      <c r="A82" s="36"/>
      <c r="B82" s="86"/>
      <c r="C82" s="84"/>
      <c r="D82" s="36"/>
      <c r="E82" s="94"/>
    </row>
    <row r="83" ht="58" customHeight="true">
      <c r="A83" s="36"/>
      <c r="B83" s="86"/>
      <c r="C83" s="84"/>
      <c r="D83" s="36"/>
      <c r="E83" s="94"/>
    </row>
    <row r="84" ht="58" customHeight="true">
      <c r="A84" s="36"/>
      <c r="B84" s="86"/>
      <c r="C84" s="84"/>
      <c r="D84" s="36"/>
      <c r="E84" s="94"/>
    </row>
    <row r="85" ht="58" customHeight="true">
      <c r="A85" s="36"/>
      <c r="B85" s="86"/>
      <c r="C85" s="84"/>
      <c r="D85" s="36"/>
      <c r="E85" s="94"/>
    </row>
    <row r="86" ht="58" customHeight="true">
      <c r="A86" s="36"/>
      <c r="B86" s="86"/>
      <c r="C86" s="84"/>
      <c r="D86" s="36"/>
      <c r="E86" s="94"/>
    </row>
    <row r="87" ht="58" customHeight="true">
      <c r="A87" s="36"/>
      <c r="B87" s="86"/>
      <c r="C87" s="84"/>
      <c r="D87" s="36"/>
      <c r="E87" s="94"/>
    </row>
    <row r="88" ht="58" customHeight="true">
      <c r="A88" s="36"/>
      <c r="B88" s="86"/>
      <c r="C88" s="84"/>
      <c r="D88" s="36"/>
      <c r="E88" s="94"/>
    </row>
    <row r="89" ht="58" customHeight="true">
      <c r="A89" s="36"/>
      <c r="B89" s="86"/>
      <c r="C89" s="84"/>
      <c r="D89" s="36"/>
      <c r="E89" s="94"/>
    </row>
    <row r="90" ht="58" customHeight="true">
      <c r="A90" s="36"/>
      <c r="B90" s="86"/>
      <c r="C90" s="84"/>
      <c r="D90" s="36"/>
      <c r="E90" s="94"/>
    </row>
    <row r="91" ht="58" customHeight="true">
      <c r="A91" s="36"/>
      <c r="B91" s="86"/>
      <c r="C91" s="84"/>
      <c r="D91" s="36"/>
      <c r="E91" s="94"/>
    </row>
    <row r="92" ht="58" customHeight="true">
      <c r="A92" s="36"/>
      <c r="B92" s="86"/>
      <c r="C92" s="84"/>
      <c r="D92" s="36"/>
      <c r="E92" s="94"/>
    </row>
    <row r="93" ht="58" customHeight="true">
      <c r="A93" s="36"/>
      <c r="B93" s="86"/>
      <c r="C93" s="84"/>
      <c r="D93" s="36"/>
      <c r="E93" s="94"/>
    </row>
    <row r="94" ht="58" customHeight="true">
      <c r="A94" s="36"/>
      <c r="B94" s="86"/>
      <c r="C94" s="84"/>
      <c r="D94" s="36"/>
      <c r="E94" s="94"/>
    </row>
    <row r="95" ht="58" customHeight="true">
      <c r="A95" s="36"/>
      <c r="B95" s="86"/>
      <c r="C95" s="84"/>
      <c r="D95" s="36"/>
      <c r="E95" s="94"/>
    </row>
    <row r="96" ht="58" customHeight="true">
      <c r="A96" s="36"/>
      <c r="B96" s="86"/>
      <c r="C96" s="84"/>
      <c r="D96" s="36"/>
      <c r="E96" s="94"/>
    </row>
    <row r="97" ht="58" customHeight="true">
      <c r="A97" s="36"/>
      <c r="B97" s="86"/>
      <c r="C97" s="84"/>
      <c r="D97" s="36"/>
      <c r="E97" s="94"/>
    </row>
    <row r="98" ht="58" customHeight="true">
      <c r="A98" s="36"/>
      <c r="B98" s="86"/>
      <c r="C98" s="84"/>
      <c r="D98" s="36"/>
      <c r="E98" s="94"/>
    </row>
    <row r="99" ht="58" customHeight="true">
      <c r="A99" s="36"/>
      <c r="B99" s="86"/>
      <c r="C99" s="84"/>
      <c r="D99" s="36"/>
      <c r="E99" s="94"/>
    </row>
    <row r="100" ht="58" customHeight="true">
      <c r="A100" s="36"/>
      <c r="B100" s="86"/>
      <c r="C100" s="84"/>
      <c r="D100" s="36"/>
      <c r="E100" s="94"/>
    </row>
    <row r="101" ht="58" customHeight="true">
      <c r="A101" s="36"/>
      <c r="B101" s="86"/>
      <c r="C101" s="84"/>
      <c r="D101" s="36"/>
      <c r="E101" s="94"/>
    </row>
    <row r="102" ht="58" customHeight="true">
      <c r="A102" s="36"/>
      <c r="B102" s="86"/>
      <c r="C102" s="84"/>
      <c r="D102" s="36"/>
      <c r="E102" s="94"/>
    </row>
    <row r="103" ht="58" customHeight="true">
      <c r="A103" s="36"/>
      <c r="B103" s="86"/>
      <c r="C103" s="84"/>
      <c r="D103" s="36"/>
      <c r="E103" s="94"/>
    </row>
    <row r="104" ht="58" customHeight="true">
      <c r="A104" s="36"/>
      <c r="B104" s="86"/>
      <c r="C104" s="84"/>
      <c r="D104" s="36"/>
      <c r="E104" s="94"/>
    </row>
  </sheetData>
  <mergeCells count="2">
    <mergeCell ref="A1:E1"/>
    <mergeCell ref="A2:E2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true" error="Číselníkに登録されている選択肢から選んでください。" errorStyle="warning" errorTitle="入力値を確認してください" showErrorMessage="true" sqref="C5:C104" type="list">
      <formula1>'Registr zařízení'!$A$5:$A$104</formula1>
    </dataValidation>
    <dataValidation allowBlank="true" error="2000/01/01〜2100/12/31の範囲の日付を入力してください。" errorStyle="warning" errorTitle="日付を確認してください" operator="between" showErrorMessage="true" sqref="B5:B104" type="date">
      <formula1>DATE(2000,1,1)</formula1>
      <formula2>DATE(2100,12,31)</formula2>
    </dataValidation>
  </dataValidations>
  <pageMargins left="0.7" right="0.7" top="0.75" bottom="0.75" header="0.3" footer="0.3"/>
  <tableParts count="1">
    <tablePart r:id="R98eb73e70a714509"/>
  </tablePart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3" min="1" width="13"/>
    <col customWidth="true" max="4" min="4" width="38"/>
    <col customWidth="true" max="7" min="5" width="13"/>
  </cols>
  <sheetData>
    <row r="1" ht="30" customHeight="true">
      <c r="A1" s="11" t="s">
        <v>126</v>
      </c>
      <c r="B1" s="6"/>
      <c r="C1" s="6"/>
      <c r="D1" s="6"/>
      <c r="E1" s="6"/>
      <c r="F1" s="6"/>
      <c r="G1" s="6"/>
    </row>
    <row r="2" ht="22" customHeight="true">
      <c r="A2" s="19" t="s">
        <v>127</v>
      </c>
      <c r="B2" s="6"/>
      <c r="C2" s="6"/>
      <c r="D2" s="6"/>
      <c r="E2" s="6"/>
      <c r="F2" s="6"/>
      <c r="G2" s="6"/>
    </row>
    <row r="3">
      <c r="A3" s="6"/>
      <c r="B3" s="6"/>
      <c r="C3" s="6"/>
      <c r="D3" s="6"/>
      <c r="E3" s="6"/>
      <c r="F3" s="6"/>
      <c r="G3" s="6"/>
    </row>
    <row r="4" ht="26" customHeight="true">
      <c r="A4" s="27" t="s">
        <v>128</v>
      </c>
      <c r="B4" s="27" t="s">
        <v>129</v>
      </c>
      <c r="C4" s="27" t="s">
        <v>64</v>
      </c>
      <c r="D4" s="27" t="s">
        <v>130</v>
      </c>
      <c r="E4" s="27" t="s">
        <v>131</v>
      </c>
      <c r="F4" s="27" t="s">
        <v>132</v>
      </c>
      <c r="G4" s="27" t="s">
        <v>95</v>
      </c>
    </row>
    <row r="5" ht="20" customHeight="true">
      <c r="A5" s="36" t="str">
        <v>REP-0001</v>
      </c>
      <c r="B5" s="86" t="n">
        <v>46180</v>
      </c>
      <c r="C5" s="84" t="str">
        <v>EQ-0002</v>
      </c>
      <c r="D5" s="36" t="s">
        <v>133</v>
      </c>
      <c r="E5" s="86" t="n">
        <v>46194</v>
      </c>
      <c r="F5" s="86"/>
      <c r="G5" s="88" t="s">
        <v>50</v>
      </c>
    </row>
    <row r="6" ht="20" customHeight="true">
      <c r="A6" s="36" t="str">
        <v>REP-0002</v>
      </c>
      <c r="B6" s="86" t="n">
        <v>46183</v>
      </c>
      <c r="C6" s="84" t="str">
        <v>EQ-0004</v>
      </c>
      <c r="D6" s="36" t="s">
        <v>134</v>
      </c>
      <c r="E6" s="86" t="n">
        <v>46190</v>
      </c>
      <c r="F6" s="86"/>
      <c r="G6" s="88" t="s">
        <v>49</v>
      </c>
    </row>
    <row r="7" ht="20" customHeight="true">
      <c r="A7" s="36" t="str">
        <v>REP-0003</v>
      </c>
      <c r="B7" s="86" t="n">
        <v>46170</v>
      </c>
      <c r="C7" s="84" t="str">
        <v>EQ-0003</v>
      </c>
      <c r="D7" s="36" t="s">
        <v>135</v>
      </c>
      <c r="E7" s="86" t="n">
        <v>46176</v>
      </c>
      <c r="F7" s="86" t="n">
        <v>46175</v>
      </c>
      <c r="G7" s="88" t="s">
        <v>51</v>
      </c>
    </row>
    <row r="8" ht="20" customHeight="true">
      <c r="A8" s="36" t="str">
        <v>REP-0004</v>
      </c>
      <c r="B8" s="86" t="n">
        <v>46174</v>
      </c>
      <c r="C8" s="84" t="str">
        <v>EQ-0001</v>
      </c>
      <c r="D8" s="36" t="s">
        <v>136</v>
      </c>
      <c r="E8" s="86" t="n">
        <v>46178</v>
      </c>
      <c r="F8" s="86" t="n">
        <v>46177</v>
      </c>
      <c r="G8" s="88" t="s">
        <v>51</v>
      </c>
    </row>
    <row r="9" ht="20" customHeight="true">
      <c r="A9" s="36"/>
      <c r="B9" s="86"/>
      <c r="C9" s="84"/>
      <c r="D9" s="36"/>
      <c r="E9" s="86"/>
      <c r="F9" s="86"/>
      <c r="G9" s="88"/>
    </row>
    <row r="10" ht="20" customHeight="true">
      <c r="A10" s="36"/>
      <c r="B10" s="86"/>
      <c r="C10" s="84"/>
      <c r="D10" s="36"/>
      <c r="E10" s="86"/>
      <c r="F10" s="86"/>
      <c r="G10" s="88"/>
    </row>
    <row r="11" ht="20" customHeight="true">
      <c r="A11" s="36"/>
      <c r="B11" s="86"/>
      <c r="C11" s="84"/>
      <c r="D11" s="36"/>
      <c r="E11" s="86"/>
      <c r="F11" s="86"/>
      <c r="G11" s="88"/>
    </row>
    <row r="12" ht="20" customHeight="true">
      <c r="A12" s="36"/>
      <c r="B12" s="86"/>
      <c r="C12" s="84"/>
      <c r="D12" s="36"/>
      <c r="E12" s="86"/>
      <c r="F12" s="86"/>
      <c r="G12" s="88"/>
    </row>
    <row r="13" ht="20" customHeight="true">
      <c r="A13" s="36"/>
      <c r="B13" s="86"/>
      <c r="C13" s="84"/>
      <c r="D13" s="36"/>
      <c r="E13" s="86"/>
      <c r="F13" s="86"/>
      <c r="G13" s="88"/>
    </row>
    <row r="14" ht="20" customHeight="true">
      <c r="A14" s="36"/>
      <c r="B14" s="86"/>
      <c r="C14" s="84"/>
      <c r="D14" s="36"/>
      <c r="E14" s="86"/>
      <c r="F14" s="86"/>
      <c r="G14" s="88"/>
    </row>
    <row r="15" ht="20" customHeight="true">
      <c r="A15" s="36"/>
      <c r="B15" s="86"/>
      <c r="C15" s="84"/>
      <c r="D15" s="36"/>
      <c r="E15" s="86"/>
      <c r="F15" s="86"/>
      <c r="G15" s="88"/>
    </row>
    <row r="16" ht="20" customHeight="true">
      <c r="A16" s="36"/>
      <c r="B16" s="86"/>
      <c r="C16" s="84"/>
      <c r="D16" s="36"/>
      <c r="E16" s="86"/>
      <c r="F16" s="86"/>
      <c r="G16" s="88"/>
    </row>
    <row r="17" ht="20" customHeight="true">
      <c r="A17" s="36"/>
      <c r="B17" s="86"/>
      <c r="C17" s="84"/>
      <c r="D17" s="36"/>
      <c r="E17" s="86"/>
      <c r="F17" s="86"/>
      <c r="G17" s="88"/>
    </row>
    <row r="18" ht="20" customHeight="true">
      <c r="A18" s="36"/>
      <c r="B18" s="86"/>
      <c r="C18" s="84"/>
      <c r="D18" s="36"/>
      <c r="E18" s="86"/>
      <c r="F18" s="86"/>
      <c r="G18" s="88"/>
    </row>
    <row r="19" ht="20" customHeight="true">
      <c r="A19" s="36"/>
      <c r="B19" s="86"/>
      <c r="C19" s="84"/>
      <c r="D19" s="36"/>
      <c r="E19" s="86"/>
      <c r="F19" s="86"/>
      <c r="G19" s="88"/>
    </row>
    <row r="20" ht="20" customHeight="true">
      <c r="A20" s="36"/>
      <c r="B20" s="86"/>
      <c r="C20" s="84"/>
      <c r="D20" s="36"/>
      <c r="E20" s="86"/>
      <c r="F20" s="86"/>
      <c r="G20" s="88"/>
    </row>
    <row r="21" ht="20" customHeight="true">
      <c r="A21" s="36"/>
      <c r="B21" s="86"/>
      <c r="C21" s="84"/>
      <c r="D21" s="36"/>
      <c r="E21" s="86"/>
      <c r="F21" s="86"/>
      <c r="G21" s="88"/>
    </row>
    <row r="22" ht="20" customHeight="true">
      <c r="A22" s="36"/>
      <c r="B22" s="86"/>
      <c r="C22" s="84"/>
      <c r="D22" s="36"/>
      <c r="E22" s="86"/>
      <c r="F22" s="86"/>
      <c r="G22" s="88"/>
    </row>
    <row r="23" ht="20" customHeight="true">
      <c r="A23" s="36"/>
      <c r="B23" s="86"/>
      <c r="C23" s="84"/>
      <c r="D23" s="36"/>
      <c r="E23" s="86"/>
      <c r="F23" s="86"/>
      <c r="G23" s="88"/>
    </row>
    <row r="24" ht="20" customHeight="true">
      <c r="A24" s="36"/>
      <c r="B24" s="86"/>
      <c r="C24" s="84"/>
      <c r="D24" s="36"/>
      <c r="E24" s="86"/>
      <c r="F24" s="86"/>
      <c r="G24" s="88"/>
    </row>
    <row r="25" ht="20" customHeight="true">
      <c r="A25" s="36"/>
      <c r="B25" s="86"/>
      <c r="C25" s="84"/>
      <c r="D25" s="36"/>
      <c r="E25" s="86"/>
      <c r="F25" s="86"/>
      <c r="G25" s="88"/>
    </row>
    <row r="26" ht="20" customHeight="true">
      <c r="A26" s="36"/>
      <c r="B26" s="86"/>
      <c r="C26" s="84"/>
      <c r="D26" s="36"/>
      <c r="E26" s="86"/>
      <c r="F26" s="86"/>
      <c r="G26" s="88"/>
    </row>
    <row r="27" ht="20" customHeight="true">
      <c r="A27" s="36"/>
      <c r="B27" s="86"/>
      <c r="C27" s="84"/>
      <c r="D27" s="36"/>
      <c r="E27" s="86"/>
      <c r="F27" s="86"/>
      <c r="G27" s="88"/>
    </row>
    <row r="28" ht="20" customHeight="true">
      <c r="A28" s="36"/>
      <c r="B28" s="86"/>
      <c r="C28" s="84"/>
      <c r="D28" s="36"/>
      <c r="E28" s="86"/>
      <c r="F28" s="86"/>
      <c r="G28" s="88"/>
    </row>
    <row r="29" ht="20" customHeight="true">
      <c r="A29" s="36"/>
      <c r="B29" s="86"/>
      <c r="C29" s="84"/>
      <c r="D29" s="36"/>
      <c r="E29" s="86"/>
      <c r="F29" s="86"/>
      <c r="G29" s="88"/>
    </row>
    <row r="30" ht="20" customHeight="true">
      <c r="A30" s="36"/>
      <c r="B30" s="86"/>
      <c r="C30" s="84"/>
      <c r="D30" s="36"/>
      <c r="E30" s="86"/>
      <c r="F30" s="86"/>
      <c r="G30" s="88"/>
    </row>
    <row r="31" ht="20" customHeight="true">
      <c r="A31" s="36"/>
      <c r="B31" s="86"/>
      <c r="C31" s="84"/>
      <c r="D31" s="36"/>
      <c r="E31" s="86"/>
      <c r="F31" s="86"/>
      <c r="G31" s="88"/>
    </row>
    <row r="32" ht="20" customHeight="true">
      <c r="A32" s="36"/>
      <c r="B32" s="86"/>
      <c r="C32" s="84"/>
      <c r="D32" s="36"/>
      <c r="E32" s="86"/>
      <c r="F32" s="86"/>
      <c r="G32" s="88"/>
    </row>
    <row r="33" ht="20" customHeight="true">
      <c r="A33" s="36"/>
      <c r="B33" s="86"/>
      <c r="C33" s="84"/>
      <c r="D33" s="36"/>
      <c r="E33" s="86"/>
      <c r="F33" s="86"/>
      <c r="G33" s="88"/>
    </row>
    <row r="34" ht="20" customHeight="true">
      <c r="A34" s="36"/>
      <c r="B34" s="86"/>
      <c r="C34" s="84"/>
      <c r="D34" s="36"/>
      <c r="E34" s="86"/>
      <c r="F34" s="86"/>
      <c r="G34" s="88"/>
    </row>
    <row r="35" ht="20" customHeight="true">
      <c r="A35" s="36"/>
      <c r="B35" s="86"/>
      <c r="C35" s="84"/>
      <c r="D35" s="36"/>
      <c r="E35" s="86"/>
      <c r="F35" s="86"/>
      <c r="G35" s="88"/>
    </row>
    <row r="36" ht="20" customHeight="true">
      <c r="A36" s="36"/>
      <c r="B36" s="86"/>
      <c r="C36" s="84"/>
      <c r="D36" s="36"/>
      <c r="E36" s="86"/>
      <c r="F36" s="86"/>
      <c r="G36" s="88"/>
    </row>
    <row r="37" ht="20" customHeight="true">
      <c r="A37" s="36"/>
      <c r="B37" s="86"/>
      <c r="C37" s="84"/>
      <c r="D37" s="36"/>
      <c r="E37" s="86"/>
      <c r="F37" s="86"/>
      <c r="G37" s="88"/>
    </row>
    <row r="38" ht="20" customHeight="true">
      <c r="A38" s="36"/>
      <c r="B38" s="86"/>
      <c r="C38" s="84"/>
      <c r="D38" s="36"/>
      <c r="E38" s="86"/>
      <c r="F38" s="86"/>
      <c r="G38" s="88"/>
    </row>
    <row r="39" ht="20" customHeight="true">
      <c r="A39" s="36"/>
      <c r="B39" s="86"/>
      <c r="C39" s="84"/>
      <c r="D39" s="36"/>
      <c r="E39" s="86"/>
      <c r="F39" s="86"/>
      <c r="G39" s="88"/>
    </row>
    <row r="40" ht="20" customHeight="true">
      <c r="A40" s="36"/>
      <c r="B40" s="86"/>
      <c r="C40" s="84"/>
      <c r="D40" s="36"/>
      <c r="E40" s="86"/>
      <c r="F40" s="86"/>
      <c r="G40" s="88"/>
    </row>
    <row r="41" ht="20" customHeight="true">
      <c r="A41" s="36"/>
      <c r="B41" s="86"/>
      <c r="C41" s="84"/>
      <c r="D41" s="36"/>
      <c r="E41" s="86"/>
      <c r="F41" s="86"/>
      <c r="G41" s="88"/>
    </row>
    <row r="42" ht="20" customHeight="true">
      <c r="A42" s="36"/>
      <c r="B42" s="86"/>
      <c r="C42" s="84"/>
      <c r="D42" s="36"/>
      <c r="E42" s="86"/>
      <c r="F42" s="86"/>
      <c r="G42" s="88"/>
    </row>
    <row r="43" ht="20" customHeight="true">
      <c r="A43" s="36"/>
      <c r="B43" s="86"/>
      <c r="C43" s="84"/>
      <c r="D43" s="36"/>
      <c r="E43" s="86"/>
      <c r="F43" s="86"/>
      <c r="G43" s="88"/>
    </row>
    <row r="44" ht="20" customHeight="true">
      <c r="A44" s="36"/>
      <c r="B44" s="86"/>
      <c r="C44" s="84"/>
      <c r="D44" s="36"/>
      <c r="E44" s="86"/>
      <c r="F44" s="86"/>
      <c r="G44" s="88"/>
    </row>
    <row r="45" ht="20" customHeight="true">
      <c r="A45" s="36"/>
      <c r="B45" s="86"/>
      <c r="C45" s="84"/>
      <c r="D45" s="36"/>
      <c r="E45" s="86"/>
      <c r="F45" s="86"/>
      <c r="G45" s="88"/>
    </row>
    <row r="46" ht="20" customHeight="true">
      <c r="A46" s="36"/>
      <c r="B46" s="86"/>
      <c r="C46" s="84"/>
      <c r="D46" s="36"/>
      <c r="E46" s="86"/>
      <c r="F46" s="86"/>
      <c r="G46" s="88"/>
    </row>
    <row r="47" ht="20" customHeight="true">
      <c r="A47" s="36"/>
      <c r="B47" s="86"/>
      <c r="C47" s="84"/>
      <c r="D47" s="36"/>
      <c r="E47" s="86"/>
      <c r="F47" s="86"/>
      <c r="G47" s="88"/>
    </row>
    <row r="48" ht="20" customHeight="true">
      <c r="A48" s="36"/>
      <c r="B48" s="86"/>
      <c r="C48" s="84"/>
      <c r="D48" s="36"/>
      <c r="E48" s="86"/>
      <c r="F48" s="86"/>
      <c r="G48" s="88"/>
    </row>
    <row r="49" ht="20" customHeight="true">
      <c r="A49" s="36"/>
      <c r="B49" s="86"/>
      <c r="C49" s="84"/>
      <c r="D49" s="36"/>
      <c r="E49" s="86"/>
      <c r="F49" s="86"/>
      <c r="G49" s="88"/>
    </row>
    <row r="50" ht="20" customHeight="true">
      <c r="A50" s="36"/>
      <c r="B50" s="86"/>
      <c r="C50" s="84"/>
      <c r="D50" s="36"/>
      <c r="E50" s="86"/>
      <c r="F50" s="86"/>
      <c r="G50" s="88"/>
    </row>
    <row r="51" ht="20" customHeight="true">
      <c r="A51" s="36"/>
      <c r="B51" s="86"/>
      <c r="C51" s="84"/>
      <c r="D51" s="36"/>
      <c r="E51" s="86"/>
      <c r="F51" s="86"/>
      <c r="G51" s="88"/>
    </row>
    <row r="52" ht="20" customHeight="true">
      <c r="A52" s="36"/>
      <c r="B52" s="86"/>
      <c r="C52" s="84"/>
      <c r="D52" s="36"/>
      <c r="E52" s="86"/>
      <c r="F52" s="86"/>
      <c r="G52" s="88"/>
    </row>
    <row r="53" ht="20" customHeight="true">
      <c r="A53" s="36"/>
      <c r="B53" s="86"/>
      <c r="C53" s="84"/>
      <c r="D53" s="36"/>
      <c r="E53" s="86"/>
      <c r="F53" s="86"/>
      <c r="G53" s="88"/>
    </row>
    <row r="54" ht="20" customHeight="true">
      <c r="A54" s="36"/>
      <c r="B54" s="86"/>
      <c r="C54" s="84"/>
      <c r="D54" s="36"/>
      <c r="E54" s="86"/>
      <c r="F54" s="86"/>
      <c r="G54" s="88"/>
    </row>
    <row r="55" ht="20" customHeight="true">
      <c r="A55" s="36"/>
      <c r="B55" s="86"/>
      <c r="C55" s="84"/>
      <c r="D55" s="36"/>
      <c r="E55" s="86"/>
      <c r="F55" s="86"/>
      <c r="G55" s="88"/>
    </row>
    <row r="56" ht="20" customHeight="true">
      <c r="A56" s="36"/>
      <c r="B56" s="86"/>
      <c r="C56" s="84"/>
      <c r="D56" s="36"/>
      <c r="E56" s="86"/>
      <c r="F56" s="86"/>
      <c r="G56" s="88"/>
    </row>
    <row r="57" ht="20" customHeight="true">
      <c r="A57" s="36"/>
      <c r="B57" s="86"/>
      <c r="C57" s="84"/>
      <c r="D57" s="36"/>
      <c r="E57" s="86"/>
      <c r="F57" s="86"/>
      <c r="G57" s="88"/>
    </row>
    <row r="58" ht="20" customHeight="true">
      <c r="A58" s="36"/>
      <c r="B58" s="86"/>
      <c r="C58" s="84"/>
      <c r="D58" s="36"/>
      <c r="E58" s="86"/>
      <c r="F58" s="86"/>
      <c r="G58" s="88"/>
    </row>
    <row r="59" ht="20" customHeight="true">
      <c r="A59" s="36"/>
      <c r="B59" s="86"/>
      <c r="C59" s="84"/>
      <c r="D59" s="36"/>
      <c r="E59" s="86"/>
      <c r="F59" s="86"/>
      <c r="G59" s="88"/>
    </row>
    <row r="60" ht="20" customHeight="true">
      <c r="A60" s="36"/>
      <c r="B60" s="86"/>
      <c r="C60" s="84"/>
      <c r="D60" s="36"/>
      <c r="E60" s="86"/>
      <c r="F60" s="86"/>
      <c r="G60" s="88"/>
    </row>
    <row r="61" ht="20" customHeight="true">
      <c r="A61" s="36"/>
      <c r="B61" s="86"/>
      <c r="C61" s="84"/>
      <c r="D61" s="36"/>
      <c r="E61" s="86"/>
      <c r="F61" s="86"/>
      <c r="G61" s="88"/>
    </row>
    <row r="62" ht="20" customHeight="true">
      <c r="A62" s="36"/>
      <c r="B62" s="86"/>
      <c r="C62" s="84"/>
      <c r="D62" s="36"/>
      <c r="E62" s="86"/>
      <c r="F62" s="86"/>
      <c r="G62" s="88"/>
    </row>
    <row r="63" ht="20" customHeight="true">
      <c r="A63" s="36"/>
      <c r="B63" s="86"/>
      <c r="C63" s="84"/>
      <c r="D63" s="36"/>
      <c r="E63" s="86"/>
      <c r="F63" s="86"/>
      <c r="G63" s="88"/>
    </row>
    <row r="64" ht="20" customHeight="true">
      <c r="A64" s="36"/>
      <c r="B64" s="86"/>
      <c r="C64" s="84"/>
      <c r="D64" s="36"/>
      <c r="E64" s="86"/>
      <c r="F64" s="86"/>
      <c r="G64" s="88"/>
    </row>
    <row r="65" ht="20" customHeight="true">
      <c r="A65" s="36"/>
      <c r="B65" s="86"/>
      <c r="C65" s="84"/>
      <c r="D65" s="36"/>
      <c r="E65" s="86"/>
      <c r="F65" s="86"/>
      <c r="G65" s="88"/>
    </row>
    <row r="66" ht="20" customHeight="true">
      <c r="A66" s="36"/>
      <c r="B66" s="86"/>
      <c r="C66" s="84"/>
      <c r="D66" s="36"/>
      <c r="E66" s="86"/>
      <c r="F66" s="86"/>
      <c r="G66" s="88"/>
    </row>
    <row r="67" ht="20" customHeight="true">
      <c r="A67" s="36"/>
      <c r="B67" s="86"/>
      <c r="C67" s="84"/>
      <c r="D67" s="36"/>
      <c r="E67" s="86"/>
      <c r="F67" s="86"/>
      <c r="G67" s="88"/>
    </row>
    <row r="68" ht="20" customHeight="true">
      <c r="A68" s="36"/>
      <c r="B68" s="86"/>
      <c r="C68" s="84"/>
      <c r="D68" s="36"/>
      <c r="E68" s="86"/>
      <c r="F68" s="86"/>
      <c r="G68" s="88"/>
    </row>
    <row r="69" ht="20" customHeight="true">
      <c r="A69" s="36"/>
      <c r="B69" s="86"/>
      <c r="C69" s="84"/>
      <c r="D69" s="36"/>
      <c r="E69" s="86"/>
      <c r="F69" s="86"/>
      <c r="G69" s="88"/>
    </row>
    <row r="70" ht="20" customHeight="true">
      <c r="A70" s="36"/>
      <c r="B70" s="86"/>
      <c r="C70" s="84"/>
      <c r="D70" s="36"/>
      <c r="E70" s="86"/>
      <c r="F70" s="86"/>
      <c r="G70" s="88"/>
    </row>
    <row r="71" ht="20" customHeight="true">
      <c r="A71" s="36"/>
      <c r="B71" s="86"/>
      <c r="C71" s="84"/>
      <c r="D71" s="36"/>
      <c r="E71" s="86"/>
      <c r="F71" s="86"/>
      <c r="G71" s="88"/>
    </row>
    <row r="72" ht="20" customHeight="true">
      <c r="A72" s="36"/>
      <c r="B72" s="86"/>
      <c r="C72" s="84"/>
      <c r="D72" s="36"/>
      <c r="E72" s="86"/>
      <c r="F72" s="86"/>
      <c r="G72" s="88"/>
    </row>
    <row r="73" ht="20" customHeight="true">
      <c r="A73" s="36"/>
      <c r="B73" s="86"/>
      <c r="C73" s="84"/>
      <c r="D73" s="36"/>
      <c r="E73" s="86"/>
      <c r="F73" s="86"/>
      <c r="G73" s="88"/>
    </row>
    <row r="74" ht="20" customHeight="true">
      <c r="A74" s="36"/>
      <c r="B74" s="86"/>
      <c r="C74" s="84"/>
      <c r="D74" s="36"/>
      <c r="E74" s="86"/>
      <c r="F74" s="86"/>
      <c r="G74" s="88"/>
    </row>
    <row r="75" ht="20" customHeight="true">
      <c r="A75" s="36"/>
      <c r="B75" s="86"/>
      <c r="C75" s="84"/>
      <c r="D75" s="36"/>
      <c r="E75" s="86"/>
      <c r="F75" s="86"/>
      <c r="G75" s="88"/>
    </row>
    <row r="76" ht="20" customHeight="true">
      <c r="A76" s="36"/>
      <c r="B76" s="86"/>
      <c r="C76" s="84"/>
      <c r="D76" s="36"/>
      <c r="E76" s="86"/>
      <c r="F76" s="86"/>
      <c r="G76" s="88"/>
    </row>
    <row r="77" ht="20" customHeight="true">
      <c r="A77" s="36"/>
      <c r="B77" s="86"/>
      <c r="C77" s="84"/>
      <c r="D77" s="36"/>
      <c r="E77" s="86"/>
      <c r="F77" s="86"/>
      <c r="G77" s="88"/>
    </row>
    <row r="78" ht="20" customHeight="true">
      <c r="A78" s="36"/>
      <c r="B78" s="86"/>
      <c r="C78" s="84"/>
      <c r="D78" s="36"/>
      <c r="E78" s="86"/>
      <c r="F78" s="86"/>
      <c r="G78" s="88"/>
    </row>
    <row r="79" ht="20" customHeight="true">
      <c r="A79" s="36"/>
      <c r="B79" s="86"/>
      <c r="C79" s="84"/>
      <c r="D79" s="36"/>
      <c r="E79" s="86"/>
      <c r="F79" s="86"/>
      <c r="G79" s="88"/>
    </row>
    <row r="80" ht="20" customHeight="true">
      <c r="A80" s="36"/>
      <c r="B80" s="86"/>
      <c r="C80" s="84"/>
      <c r="D80" s="36"/>
      <c r="E80" s="86"/>
      <c r="F80" s="86"/>
      <c r="G80" s="88"/>
    </row>
    <row r="81" ht="20" customHeight="true">
      <c r="A81" s="36"/>
      <c r="B81" s="86"/>
      <c r="C81" s="84"/>
      <c r="D81" s="36"/>
      <c r="E81" s="86"/>
      <c r="F81" s="86"/>
      <c r="G81" s="88"/>
    </row>
    <row r="82" ht="20" customHeight="true">
      <c r="A82" s="36"/>
      <c r="B82" s="86"/>
      <c r="C82" s="84"/>
      <c r="D82" s="36"/>
      <c r="E82" s="86"/>
      <c r="F82" s="86"/>
      <c r="G82" s="88"/>
    </row>
    <row r="83" ht="20" customHeight="true">
      <c r="A83" s="36"/>
      <c r="B83" s="86"/>
      <c r="C83" s="84"/>
      <c r="D83" s="36"/>
      <c r="E83" s="86"/>
      <c r="F83" s="86"/>
      <c r="G83" s="88"/>
    </row>
    <row r="84" ht="20" customHeight="true">
      <c r="A84" s="36"/>
      <c r="B84" s="86"/>
      <c r="C84" s="84"/>
      <c r="D84" s="36"/>
      <c r="E84" s="86"/>
      <c r="F84" s="86"/>
      <c r="G84" s="88"/>
    </row>
    <row r="85" ht="20" customHeight="true">
      <c r="A85" s="36"/>
      <c r="B85" s="86"/>
      <c r="C85" s="84"/>
      <c r="D85" s="36"/>
      <c r="E85" s="86"/>
      <c r="F85" s="86"/>
      <c r="G85" s="88"/>
    </row>
    <row r="86" ht="20" customHeight="true">
      <c r="A86" s="36"/>
      <c r="B86" s="86"/>
      <c r="C86" s="84"/>
      <c r="D86" s="36"/>
      <c r="E86" s="86"/>
      <c r="F86" s="86"/>
      <c r="G86" s="88"/>
    </row>
    <row r="87" ht="20" customHeight="true">
      <c r="A87" s="36"/>
      <c r="B87" s="86"/>
      <c r="C87" s="84"/>
      <c r="D87" s="36"/>
      <c r="E87" s="86"/>
      <c r="F87" s="86"/>
      <c r="G87" s="88"/>
    </row>
    <row r="88" ht="20" customHeight="true">
      <c r="A88" s="36"/>
      <c r="B88" s="86"/>
      <c r="C88" s="84"/>
      <c r="D88" s="36"/>
      <c r="E88" s="86"/>
      <c r="F88" s="86"/>
      <c r="G88" s="88"/>
    </row>
    <row r="89" ht="20" customHeight="true">
      <c r="A89" s="36"/>
      <c r="B89" s="86"/>
      <c r="C89" s="84"/>
      <c r="D89" s="36"/>
      <c r="E89" s="86"/>
      <c r="F89" s="86"/>
      <c r="G89" s="88"/>
    </row>
    <row r="90" ht="20" customHeight="true">
      <c r="A90" s="36"/>
      <c r="B90" s="86"/>
      <c r="C90" s="84"/>
      <c r="D90" s="36"/>
      <c r="E90" s="86"/>
      <c r="F90" s="86"/>
      <c r="G90" s="88"/>
    </row>
    <row r="91" ht="20" customHeight="true">
      <c r="A91" s="36"/>
      <c r="B91" s="86"/>
      <c r="C91" s="84"/>
      <c r="D91" s="36"/>
      <c r="E91" s="86"/>
      <c r="F91" s="86"/>
      <c r="G91" s="88"/>
    </row>
    <row r="92" ht="20" customHeight="true">
      <c r="A92" s="36"/>
      <c r="B92" s="86"/>
      <c r="C92" s="84"/>
      <c r="D92" s="36"/>
      <c r="E92" s="86"/>
      <c r="F92" s="86"/>
      <c r="G92" s="88"/>
    </row>
    <row r="93" ht="20" customHeight="true">
      <c r="A93" s="36"/>
      <c r="B93" s="86"/>
      <c r="C93" s="84"/>
      <c r="D93" s="36"/>
      <c r="E93" s="86"/>
      <c r="F93" s="86"/>
      <c r="G93" s="88"/>
    </row>
    <row r="94" ht="20" customHeight="true">
      <c r="A94" s="36"/>
      <c r="B94" s="86"/>
      <c r="C94" s="84"/>
      <c r="D94" s="36"/>
      <c r="E94" s="86"/>
      <c r="F94" s="86"/>
      <c r="G94" s="88"/>
    </row>
    <row r="95" ht="20" customHeight="true">
      <c r="A95" s="36"/>
      <c r="B95" s="86"/>
      <c r="C95" s="84"/>
      <c r="D95" s="36"/>
      <c r="E95" s="86"/>
      <c r="F95" s="86"/>
      <c r="G95" s="88"/>
    </row>
    <row r="96" ht="20" customHeight="true">
      <c r="A96" s="36"/>
      <c r="B96" s="86"/>
      <c r="C96" s="84"/>
      <c r="D96" s="36"/>
      <c r="E96" s="86"/>
      <c r="F96" s="86"/>
      <c r="G96" s="88"/>
    </row>
    <row r="97" ht="20" customHeight="true">
      <c r="A97" s="36"/>
      <c r="B97" s="86"/>
      <c r="C97" s="84"/>
      <c r="D97" s="36"/>
      <c r="E97" s="86"/>
      <c r="F97" s="86"/>
      <c r="G97" s="88"/>
    </row>
    <row r="98" ht="20" customHeight="true">
      <c r="A98" s="36"/>
      <c r="B98" s="86"/>
      <c r="C98" s="84"/>
      <c r="D98" s="36"/>
      <c r="E98" s="86"/>
      <c r="F98" s="86"/>
      <c r="G98" s="88"/>
    </row>
    <row r="99" ht="20" customHeight="true">
      <c r="A99" s="36"/>
      <c r="B99" s="86"/>
      <c r="C99" s="84"/>
      <c r="D99" s="36"/>
      <c r="E99" s="86"/>
      <c r="F99" s="86"/>
      <c r="G99" s="88"/>
    </row>
    <row r="100" ht="20" customHeight="true">
      <c r="A100" s="36"/>
      <c r="B100" s="86"/>
      <c r="C100" s="84"/>
      <c r="D100" s="36"/>
      <c r="E100" s="86"/>
      <c r="F100" s="86"/>
      <c r="G100" s="88"/>
    </row>
    <row r="101" ht="20" customHeight="true">
      <c r="A101" s="36"/>
      <c r="B101" s="86"/>
      <c r="C101" s="84"/>
      <c r="D101" s="36"/>
      <c r="E101" s="86"/>
      <c r="F101" s="86"/>
      <c r="G101" s="88"/>
    </row>
    <row r="102" ht="20" customHeight="true">
      <c r="A102" s="36"/>
      <c r="B102" s="86"/>
      <c r="C102" s="84"/>
      <c r="D102" s="36"/>
      <c r="E102" s="86"/>
      <c r="F102" s="86"/>
      <c r="G102" s="88"/>
    </row>
    <row r="103" ht="20" customHeight="true">
      <c r="A103" s="36"/>
      <c r="B103" s="86"/>
      <c r="C103" s="84"/>
      <c r="D103" s="36"/>
      <c r="E103" s="86"/>
      <c r="F103" s="86"/>
      <c r="G103" s="88"/>
    </row>
    <row r="104" ht="20" customHeight="true">
      <c r="A104" s="36"/>
      <c r="B104" s="86"/>
      <c r="C104" s="84"/>
      <c r="D104" s="36"/>
      <c r="E104" s="86"/>
      <c r="F104" s="86"/>
      <c r="G104" s="88"/>
    </row>
  </sheetData>
  <mergeCells count="2">
    <mergeCell ref="A1:G1"/>
    <mergeCell ref="A2:G2"/>
  </mergeCells>
  <conditionalFormatting sqref="G5:G104">
    <cfRule type="containsText" dxfId="30" priority="1" operator="containsText" text="Normální">
      <formula>NOT(ISERROR(SEARCH("Normální",G5)))</formula>
    </cfRule>
    <cfRule type="containsText" dxfId="31" priority="2" operator="containsText" text="Dokončeno">
      <formula>NOT(ISERROR(SEARCH("Dokončeno",G5)))</formula>
    </cfRule>
    <cfRule type="containsText" dxfId="32" priority="3" operator="containsText" text="Varování">
      <formula>NOT(ISERROR(SEARCH("Varování",G5)))</formula>
    </cfRule>
    <cfRule type="containsText" dxfId="33" priority="4" operator="containsText" text="Probíhá">
      <formula>NOT(ISERROR(SEARCH("Probíhá",G5)))</formula>
    </cfRule>
    <cfRule type="containsText" dxfId="34" priority="5" operator="containsText" text="Mimo provoz">
      <formula>NOT(ISERROR(SEARCH("Mimo provoz",G5)))</formula>
    </cfRule>
    <cfRule type="containsText" dxfId="35" priority="6" operator="containsText" text="Nezahájeno">
      <formula>NOT(ISERROR(SEARCH("Nezahájeno",G5)))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true" error="Číselníkに登録されている選択肢から選んでください。" errorStyle="warning" errorTitle="入力値を確認してください" showErrorMessage="true" sqref="C5:C104" type="list">
      <formula1>'Registr zařízení'!$A$5:$A$104</formula1>
    </dataValidation>
    <dataValidation allowBlank="true" error="Číselníkに登録されている選択肢から選んでください。" errorStyle="warning" errorTitle="入力値を確認してください" showErrorMessage="true" sqref="G5:G104" type="list">
      <formula1>'Číselník'!$I$5:$I$7</formula1>
    </dataValidation>
    <dataValidation allowBlank="true" error="2000/01/01〜2100/12/31の範囲の日付を入力してください。" errorStyle="warning" errorTitle="日付を確認してください" operator="between" showErrorMessage="true" sqref="B5:B104" type="date">
      <formula1>DATE(2000,1,1)</formula1>
      <formula2>DATE(2100,12,31)</formula2>
    </dataValidation>
    <dataValidation allowBlank="true" error="2000/01/01〜2100/12/31の範囲の日付を入力してください。" errorStyle="warning" errorTitle="日付を確認してください" operator="between" showErrorMessage="true" sqref="E5:F104" type="date">
      <formula1>DATE(2000,1,1)</formula1>
      <formula2>DATE(2100,12,31)</formula2>
    </dataValidation>
  </dataValidations>
  <pageMargins left="0.7" right="0.7" top="0.75" bottom="0.75" header="0.3" footer="0.3"/>
  <tableParts count="1">
    <tablePart r:id="R5ace356e53e04c14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3" min="1" width="14"/>
    <col customWidth="true" max="4" min="4" width="16"/>
  </cols>
  <sheetData>
    <row r="1" ht="30" customHeight="true">
      <c r="A1" s="11" t="s">
        <v>137</v>
      </c>
      <c r="B1" s="6"/>
      <c r="C1" s="6"/>
      <c r="D1" s="6"/>
    </row>
    <row r="2" ht="22" customHeight="true">
      <c r="A2" s="19" t="s">
        <v>138</v>
      </c>
      <c r="B2" s="6"/>
      <c r="C2" s="6"/>
      <c r="D2" s="6"/>
    </row>
    <row r="3">
      <c r="A3" s="6"/>
      <c r="B3" s="6"/>
      <c r="C3" s="6"/>
      <c r="D3" s="6"/>
    </row>
    <row r="4" ht="26" customHeight="true">
      <c r="A4" s="27" t="s">
        <v>45</v>
      </c>
      <c r="B4" s="27" t="s">
        <v>46</v>
      </c>
      <c r="C4" s="27" t="s">
        <v>27</v>
      </c>
      <c r="D4" s="27" t="s">
        <v>47</v>
      </c>
    </row>
    <row r="5" ht="20" customHeight="true">
      <c r="A5" s="98" t="n">
        <v>46023</v>
      </c>
      <c r="B5" s="102" t="n">
        <f>IF(A5="","",COUNTIFS('Záznam inspekcí'!$B$5:$B$104,"&gt;="&amp;A5,'Záznam inspekcí'!$B$5:$B$104,"&lt;"&amp;EDATE(A5,1)))</f>
        <v>0</v>
      </c>
      <c r="C5" s="102" t="n">
        <f>IF(A5="","",COUNTIFS('Záznam inspekcí'!$B$5:$B$104,"&gt;="&amp;A5,'Záznam inspekcí'!$B$5:$B$104,"&lt;"&amp;EDATE(A5,1),'Záznam inspekcí'!$G$5:$G$104,"Varování"))</f>
        <v>0</v>
      </c>
      <c r="D5" s="102" t="n">
        <f>IF(A5="","",COUNTIFS('Opatření k nápravě'!$F$5:$F$104,"&gt;="&amp;A5,'Opatření k nápravě'!$F$5:$F$104,"&lt;"&amp;EDATE(A5,1),'Opatření k nápravě'!$G$5:$G$104,"Dokončeno"))</f>
        <v>0</v>
      </c>
    </row>
    <row r="6" ht="20" customHeight="true">
      <c r="A6" s="98" t="n">
        <v>46054</v>
      </c>
      <c r="B6" s="102" t="n">
        <f>IF(A6="","",COUNTIFS('Záznam inspekcí'!$B$5:$B$104,"&gt;="&amp;A6,'Záznam inspekcí'!$B$5:$B$104,"&lt;"&amp;EDATE(A6,1)))</f>
        <v>0</v>
      </c>
      <c r="C6" s="102" t="n">
        <f>IF(A6="","",COUNTIFS('Záznam inspekcí'!$B$5:$B$104,"&gt;="&amp;A6,'Záznam inspekcí'!$B$5:$B$104,"&lt;"&amp;EDATE(A6,1),'Záznam inspekcí'!$G$5:$G$104,"Varování"))</f>
        <v>0</v>
      </c>
      <c r="D6" s="102" t="n">
        <f>IF(A6="","",COUNTIFS('Opatření k nápravě'!$F$5:$F$104,"&gt;="&amp;A6,'Opatření k nápravě'!$F$5:$F$104,"&lt;"&amp;EDATE(A6,1),'Opatření k nápravě'!$G$5:$G$104,"Dokončeno"))</f>
        <v>0</v>
      </c>
    </row>
    <row r="7" ht="20" customHeight="true">
      <c r="A7" s="98" t="n">
        <v>46082</v>
      </c>
      <c r="B7" s="102" t="n">
        <f>IF(A7="","",COUNTIFS('Záznam inspekcí'!$B$5:$B$104,"&gt;="&amp;A7,'Záznam inspekcí'!$B$5:$B$104,"&lt;"&amp;EDATE(A7,1)))</f>
        <v>0</v>
      </c>
      <c r="C7" s="102" t="n">
        <f>IF(A7="","",COUNTIFS('Záznam inspekcí'!$B$5:$B$104,"&gt;="&amp;A7,'Záznam inspekcí'!$B$5:$B$104,"&lt;"&amp;EDATE(A7,1),'Záznam inspekcí'!$G$5:$G$104,"Varování"))</f>
        <v>0</v>
      </c>
      <c r="D7" s="102" t="n">
        <f>IF(A7="","",COUNTIFS('Opatření k nápravě'!$F$5:$F$104,"&gt;="&amp;A7,'Opatření k nápravě'!$F$5:$F$104,"&lt;"&amp;EDATE(A7,1),'Opatření k nápravě'!$G$5:$G$104,"Dokončeno"))</f>
        <v>0</v>
      </c>
    </row>
    <row r="8" ht="20" customHeight="true">
      <c r="A8" s="98" t="n">
        <v>46113</v>
      </c>
      <c r="B8" s="102" t="n">
        <f>IF(A8="","",COUNTIFS('Záznam inspekcí'!$B$5:$B$104,"&gt;="&amp;A8,'Záznam inspekcí'!$B$5:$B$104,"&lt;"&amp;EDATE(A8,1)))</f>
        <v>0</v>
      </c>
      <c r="C8" s="102" t="n">
        <f>IF(A8="","",COUNTIFS('Záznam inspekcí'!$B$5:$B$104,"&gt;="&amp;A8,'Záznam inspekcí'!$B$5:$B$104,"&lt;"&amp;EDATE(A8,1),'Záznam inspekcí'!$G$5:$G$104,"Varování"))</f>
        <v>0</v>
      </c>
      <c r="D8" s="102" t="n">
        <f>IF(A8="","",COUNTIFS('Opatření k nápravě'!$F$5:$F$104,"&gt;="&amp;A8,'Opatření k nápravě'!$F$5:$F$104,"&lt;"&amp;EDATE(A8,1),'Opatření k nápravě'!$G$5:$G$104,"Dokončeno"))</f>
        <v>0</v>
      </c>
    </row>
    <row r="9" ht="20" customHeight="true">
      <c r="A9" s="98" t="n">
        <v>46143</v>
      </c>
      <c r="B9" s="102" t="n">
        <f>IF(A9="","",COUNTIFS('Záznam inspekcí'!$B$5:$B$104,"&gt;="&amp;A9,'Záznam inspekcí'!$B$5:$B$104,"&lt;"&amp;EDATE(A9,1)))</f>
        <v>0</v>
      </c>
      <c r="C9" s="102" t="n">
        <f>IF(A9="","",COUNTIFS('Záznam inspekcí'!$B$5:$B$104,"&gt;="&amp;A9,'Záznam inspekcí'!$B$5:$B$104,"&lt;"&amp;EDATE(A9,1),'Záznam inspekcí'!$G$5:$G$104,"Varování"))</f>
        <v>0</v>
      </c>
      <c r="D9" s="102" t="n">
        <f>IF(A9="","",COUNTIFS('Opatření k nápravě'!$F$5:$F$104,"&gt;="&amp;A9,'Opatření k nápravě'!$F$5:$F$104,"&lt;"&amp;EDATE(A9,1),'Opatření k nápravě'!$G$5:$G$104,"Dokončeno"))</f>
        <v>0</v>
      </c>
    </row>
    <row r="10" ht="20" customHeight="true">
      <c r="A10" s="98" t="n">
        <v>46174</v>
      </c>
      <c r="B10" s="102" t="n">
        <f>IF(A10="","",COUNTIFS('Záznam inspekcí'!$B$5:$B$104,"&gt;="&amp;A10,'Záznam inspekcí'!$B$5:$B$104,"&lt;"&amp;EDATE(A10,1)))</f>
        <v>5</v>
      </c>
      <c r="C10" s="102" t="n">
        <f>IF(A10="","",COUNTIFS('Záznam inspekcí'!$B$5:$B$104,"&gt;="&amp;A10,'Záznam inspekcí'!$B$5:$B$104,"&lt;"&amp;EDATE(A10,1),'Záznam inspekcí'!$G$5:$G$104,"Varování"))</f>
        <v>1</v>
      </c>
      <c r="D10" s="102" t="n">
        <f>IF(A10="","",COUNTIFS('Opatření k nápravě'!$F$5:$F$104,"&gt;="&amp;A10,'Opatření k nápravě'!$F$5:$F$104,"&lt;"&amp;EDATE(A10,1),'Opatření k nápravě'!$G$5:$G$104,"Dokončeno"))</f>
        <v>2</v>
      </c>
    </row>
    <row r="11" ht="20" customHeight="true">
      <c r="A11" s="98" t="n">
        <v>46204</v>
      </c>
      <c r="B11" s="102" t="n">
        <f>IF(A11="","",COUNTIFS('Záznam inspekcí'!$B$5:$B$104,"&gt;="&amp;A11,'Záznam inspekcí'!$B$5:$B$104,"&lt;"&amp;EDATE(A11,1)))</f>
        <v>0</v>
      </c>
      <c r="C11" s="102" t="n">
        <f>IF(A11="","",COUNTIFS('Záznam inspekcí'!$B$5:$B$104,"&gt;="&amp;A11,'Záznam inspekcí'!$B$5:$B$104,"&lt;"&amp;EDATE(A11,1),'Záznam inspekcí'!$G$5:$G$104,"Varování"))</f>
        <v>0</v>
      </c>
      <c r="D11" s="102" t="n">
        <f>IF(A11="","",COUNTIFS('Opatření k nápravě'!$F$5:$F$104,"&gt;="&amp;A11,'Opatření k nápravě'!$F$5:$F$104,"&lt;"&amp;EDATE(A11,1),'Opatření k nápravě'!$G$5:$G$104,"Dokončeno"))</f>
        <v>0</v>
      </c>
    </row>
    <row r="12" ht="20" customHeight="true">
      <c r="A12" s="98" t="n">
        <v>46235</v>
      </c>
      <c r="B12" s="102" t="n">
        <f>IF(A12="","",COUNTIFS('Záznam inspekcí'!$B$5:$B$104,"&gt;="&amp;A12,'Záznam inspekcí'!$B$5:$B$104,"&lt;"&amp;EDATE(A12,1)))</f>
        <v>0</v>
      </c>
      <c r="C12" s="102" t="n">
        <f>IF(A12="","",COUNTIFS('Záznam inspekcí'!$B$5:$B$104,"&gt;="&amp;A12,'Záznam inspekcí'!$B$5:$B$104,"&lt;"&amp;EDATE(A12,1),'Záznam inspekcí'!$G$5:$G$104,"Varování"))</f>
        <v>0</v>
      </c>
      <c r="D12" s="102" t="n">
        <f>IF(A12="","",COUNTIFS('Opatření k nápravě'!$F$5:$F$104,"&gt;="&amp;A12,'Opatření k nápravě'!$F$5:$F$104,"&lt;"&amp;EDATE(A12,1),'Opatření k nápravě'!$G$5:$G$104,"Dokončeno"))</f>
        <v>0</v>
      </c>
    </row>
    <row r="13" ht="20" customHeight="true">
      <c r="A13" s="98" t="n">
        <v>46266</v>
      </c>
      <c r="B13" s="102" t="n">
        <f>IF(A13="","",COUNTIFS('Záznam inspekcí'!$B$5:$B$104,"&gt;="&amp;A13,'Záznam inspekcí'!$B$5:$B$104,"&lt;"&amp;EDATE(A13,1)))</f>
        <v>0</v>
      </c>
      <c r="C13" s="102" t="n">
        <f>IF(A13="","",COUNTIFS('Záznam inspekcí'!$B$5:$B$104,"&gt;="&amp;A13,'Záznam inspekcí'!$B$5:$B$104,"&lt;"&amp;EDATE(A13,1),'Záznam inspekcí'!$G$5:$G$104,"Varování"))</f>
        <v>0</v>
      </c>
      <c r="D13" s="102" t="n">
        <f>IF(A13="","",COUNTIFS('Opatření k nápravě'!$F$5:$F$104,"&gt;="&amp;A13,'Opatření k nápravě'!$F$5:$F$104,"&lt;"&amp;EDATE(A13,1),'Opatření k nápravě'!$G$5:$G$104,"Dokončeno"))</f>
        <v>0</v>
      </c>
    </row>
    <row r="14" ht="20" customHeight="true">
      <c r="A14" s="98" t="n">
        <v>46296</v>
      </c>
      <c r="B14" s="102" t="n">
        <f>IF(A14="","",COUNTIFS('Záznam inspekcí'!$B$5:$B$104,"&gt;="&amp;A14,'Záznam inspekcí'!$B$5:$B$104,"&lt;"&amp;EDATE(A14,1)))</f>
        <v>0</v>
      </c>
      <c r="C14" s="102" t="n">
        <f>IF(A14="","",COUNTIFS('Záznam inspekcí'!$B$5:$B$104,"&gt;="&amp;A14,'Záznam inspekcí'!$B$5:$B$104,"&lt;"&amp;EDATE(A14,1),'Záznam inspekcí'!$G$5:$G$104,"Varování"))</f>
        <v>0</v>
      </c>
      <c r="D14" s="102" t="n">
        <f>IF(A14="","",COUNTIFS('Opatření k nápravě'!$F$5:$F$104,"&gt;="&amp;A14,'Opatření k nápravě'!$F$5:$F$104,"&lt;"&amp;EDATE(A14,1),'Opatření k nápravě'!$G$5:$G$104,"Dokončeno"))</f>
        <v>0</v>
      </c>
    </row>
    <row r="15" ht="20" customHeight="true">
      <c r="A15" s="98" t="n">
        <v>46327</v>
      </c>
      <c r="B15" s="102" t="n">
        <f>IF(A15="","",COUNTIFS('Záznam inspekcí'!$B$5:$B$104,"&gt;="&amp;A15,'Záznam inspekcí'!$B$5:$B$104,"&lt;"&amp;EDATE(A15,1)))</f>
        <v>0</v>
      </c>
      <c r="C15" s="102" t="n">
        <f>IF(A15="","",COUNTIFS('Záznam inspekcí'!$B$5:$B$104,"&gt;="&amp;A15,'Záznam inspekcí'!$B$5:$B$104,"&lt;"&amp;EDATE(A15,1),'Záznam inspekcí'!$G$5:$G$104,"Varování"))</f>
        <v>0</v>
      </c>
      <c r="D15" s="102" t="n">
        <f>IF(A15="","",COUNTIFS('Opatření k nápravě'!$F$5:$F$104,"&gt;="&amp;A15,'Opatření k nápravě'!$F$5:$F$104,"&lt;"&amp;EDATE(A15,1),'Opatření k nápravě'!$G$5:$G$104,"Dokončeno"))</f>
        <v>0</v>
      </c>
    </row>
    <row r="16" ht="20" customHeight="true">
      <c r="A16" s="98" t="n">
        <v>46357</v>
      </c>
      <c r="B16" s="102" t="n">
        <f>IF(A16="","",COUNTIFS('Záznam inspekcí'!$B$5:$B$104,"&gt;="&amp;A16,'Záznam inspekcí'!$B$5:$B$104,"&lt;"&amp;EDATE(A16,1)))</f>
        <v>0</v>
      </c>
      <c r="C16" s="102" t="n">
        <f>IF(A16="","",COUNTIFS('Záznam inspekcí'!$B$5:$B$104,"&gt;="&amp;A16,'Záznam inspekcí'!$B$5:$B$104,"&lt;"&amp;EDATE(A16,1),'Záznam inspekcí'!$G$5:$G$104,"Varování"))</f>
        <v>0</v>
      </c>
      <c r="D16" s="102" t="n">
        <f>IF(A16="","",COUNTIFS('Opatření k nápravě'!$F$5:$F$104,"&gt;="&amp;A16,'Opatření k nápravě'!$F$5:$F$104,"&lt;"&amp;EDATE(A16,1),'Opatření k nápravě'!$G$5:$G$104,"Dokončeno"))</f>
        <v>0</v>
      </c>
    </row>
  </sheetData>
  <mergeCells count="2">
    <mergeCell ref="A1:D1"/>
    <mergeCell ref="A2:D2"/>
  </mergeCells>
  <conditionalFormatting sqref="B5:B16">
    <cfRule type="dataBar" priority="1">
      <dataBar>
        <cfvo type="min"/>
        <cfvo type="max"/>
        <color rgb="7B9ACC"/>
      </dataBar>
      <extLst>
        <x:ext xmlns:x14="http://schemas.microsoft.com/office/spreadsheetml/2009/9/main" uri="{B025F937-C7B1-47D3-B67F-A62EFF666E3E}">
          <x14:id>{0DC23F56-672B-3696-A5C8-92388354FA96}</x14:id>
        </x:ext>
      </extLst>
    </cfRule>
  </conditionalFormatting>
  <conditionalFormatting sqref="C5:C16">
    <cfRule type="dataBar" priority="2">
      <dataBar>
        <cfvo type="min"/>
        <cfvo type="max"/>
        <color rgb="D69E2E"/>
      </dataBar>
      <extLst>
        <x:ext xmlns:x14="http://schemas.microsoft.com/office/spreadsheetml/2009/9/main" uri="{B025F937-C7B1-47D3-B67F-A62EFF666E3E}">
          <x14:id>{98FE6C4C-16E7-42EA-B993-37F9FBE19B98}</x14:id>
        </x:ext>
      </extLst>
    </cfRule>
  </conditionalFormatting>
  <conditionalFormatting sqref="D5:D16">
    <cfRule type="dataBar" priority="3">
      <dataBar>
        <cfvo type="min"/>
        <cfvo type="max"/>
        <color rgb="68A985"/>
      </dataBar>
      <extLst>
        <x:ext xmlns:x14="http://schemas.microsoft.com/office/spreadsheetml/2009/9/main" uri="{B025F937-C7B1-47D3-B67F-A62EFF666E3E}">
          <x14:id>{53C95AFB-E385-66B3-135D-F2B1F582100F}</x14:id>
        </x:ext>
      </extLst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  <tableParts count="1">
    <tablePart r:id="R83df77c02a8c4e5b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0DC23F56-672B-3696-A5C8-92388354FA96}">
            <x14:dataBar gradient="1">
              <x14:cfvo type="min"/>
              <x14:cfvo type="max"/>
              <x14:fillColor rgb="7B9ACC"/>
            </x14:dataBar>
          </x14:cfRule>
          <xm:sqref>B5:B16</xm:sqref>
        </x14:conditionalFormatting>
        <x14:conditionalFormatting>
          <x14:cfRule type="dataBar" priority="2" id="{98FE6C4C-16E7-42EA-B993-37F9FBE19B98}">
            <x14:dataBar gradient="1">
              <x14:cfvo type="min"/>
              <x14:cfvo type="max"/>
              <x14:fillColor rgb="D69E2E"/>
            </x14:dataBar>
          </x14:cfRule>
          <xm:sqref>C5:C16</xm:sqref>
        </x14:conditionalFormatting>
        <x14:conditionalFormatting>
          <x14:cfRule type="dataBar" priority="3" id="{53C95AFB-E385-66B3-135D-F2B1F582100F}">
            <x14:dataBar gradient="1">
              <x14:cfvo type="min"/>
              <x14:cfvo type="max"/>
              <x14:fillColor rgb="68A985"/>
            </x14:dataBar>
          </x14:cfRule>
          <xm:sqref>D5:D16</xm:sqref>
        </x14:conditionalFormatting>
      </x14:conditionalFormattings>
    </x:ext>
  </extLst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4"/>
    <col customWidth="true" max="4" min="3" width="16"/>
    <col customWidth="true" max="7" min="5" width="14"/>
    <col customWidth="true" max="8" min="8" width="12"/>
    <col customWidth="true" max="9" min="9" width="14"/>
    <col customWidth="true" max="10" min="10" width="18"/>
  </cols>
  <sheetData>
    <row r="1" ht="30" customHeight="true">
      <c r="A1" s="11" t="s">
        <v>139</v>
      </c>
      <c r="B1" s="6"/>
      <c r="C1" s="6"/>
      <c r="D1" s="6"/>
      <c r="E1" s="6"/>
      <c r="F1" s="6"/>
      <c r="G1" s="6"/>
      <c r="H1" s="6"/>
      <c r="I1" s="6"/>
      <c r="J1" s="6"/>
    </row>
    <row r="2" ht="22" customHeight="true">
      <c r="A2" s="19" t="s">
        <v>140</v>
      </c>
      <c r="B2" s="6"/>
      <c r="C2" s="6"/>
      <c r="D2" s="6"/>
      <c r="E2" s="6"/>
      <c r="F2" s="6"/>
      <c r="G2" s="6"/>
      <c r="H2" s="6"/>
      <c r="I2" s="6"/>
      <c r="J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</row>
    <row r="4" ht="26" customHeight="true">
      <c r="A4" s="27" t="s">
        <v>68</v>
      </c>
      <c r="B4" s="27" t="s">
        <v>52</v>
      </c>
      <c r="C4" s="27" t="s">
        <v>66</v>
      </c>
      <c r="D4" s="27" t="s">
        <v>69</v>
      </c>
      <c r="E4" s="27" t="s">
        <v>41</v>
      </c>
      <c r="F4" s="27" t="s">
        <v>44</v>
      </c>
      <c r="G4" s="27" t="s">
        <v>101</v>
      </c>
      <c r="H4" s="27" t="s">
        <v>102</v>
      </c>
      <c r="I4" s="27" t="s">
        <v>141</v>
      </c>
      <c r="J4" s="27" t="s">
        <v>100</v>
      </c>
    </row>
    <row r="5" ht="20" customHeight="true">
      <c r="A5" s="36" t="s">
        <v>142</v>
      </c>
      <c r="B5" s="36" t="s">
        <v>55</v>
      </c>
      <c r="C5" s="36" t="s">
        <v>72</v>
      </c>
      <c r="D5" s="36" t="s">
        <v>74</v>
      </c>
      <c r="E5" s="38" t="s">
        <v>24</v>
      </c>
      <c r="F5" s="38" t="s">
        <v>49</v>
      </c>
      <c r="G5" s="38" t="s">
        <v>24</v>
      </c>
      <c r="H5" s="36" t="s">
        <v>108</v>
      </c>
      <c r="I5" s="38" t="s">
        <v>49</v>
      </c>
      <c r="J5" s="36" t="s">
        <v>143</v>
      </c>
    </row>
    <row r="6" ht="20" customHeight="true">
      <c r="A6" s="36" t="s">
        <v>84</v>
      </c>
      <c r="B6" s="36" t="s">
        <v>56</v>
      </c>
      <c r="C6" s="36" t="s">
        <v>144</v>
      </c>
      <c r="D6" s="36" t="s">
        <v>77</v>
      </c>
      <c r="E6" s="38" t="s">
        <v>27</v>
      </c>
      <c r="F6" s="38" t="s">
        <v>50</v>
      </c>
      <c r="G6" s="38" t="s">
        <v>27</v>
      </c>
      <c r="H6" s="36" t="s">
        <v>105</v>
      </c>
      <c r="I6" s="38" t="s">
        <v>50</v>
      </c>
      <c r="J6" s="36" t="s">
        <v>145</v>
      </c>
    </row>
    <row r="7" ht="20" customHeight="true">
      <c r="A7" s="36" t="s">
        <v>73</v>
      </c>
      <c r="B7" s="36" t="s">
        <v>57</v>
      </c>
      <c r="C7" s="36" t="s">
        <v>76</v>
      </c>
      <c r="D7" s="36" t="s">
        <v>81</v>
      </c>
      <c r="E7" s="38" t="s">
        <v>30</v>
      </c>
      <c r="F7" s="38" t="s">
        <v>51</v>
      </c>
      <c r="G7" s="38" t="s">
        <v>30</v>
      </c>
      <c r="H7" s="36"/>
      <c r="I7" s="38" t="s">
        <v>51</v>
      </c>
      <c r="J7" s="36" t="s">
        <v>146</v>
      </c>
    </row>
    <row r="8" ht="20" customHeight="true">
      <c r="A8" s="36" t="s">
        <v>80</v>
      </c>
      <c r="B8" s="36" t="s">
        <v>58</v>
      </c>
      <c r="C8" s="36" t="s">
        <v>83</v>
      </c>
      <c r="D8" s="36" t="s">
        <v>85</v>
      </c>
      <c r="E8" s="38"/>
      <c r="F8" s="38"/>
      <c r="G8" s="38"/>
      <c r="H8" s="36"/>
      <c r="I8" s="38"/>
      <c r="J8" s="36" t="s">
        <v>147</v>
      </c>
    </row>
    <row r="9" ht="20" customHeight="true">
      <c r="A9" s="36" t="s">
        <v>88</v>
      </c>
      <c r="B9" s="36" t="s">
        <v>59</v>
      </c>
      <c r="C9" s="36" t="s">
        <v>79</v>
      </c>
      <c r="D9" s="36" t="s">
        <v>89</v>
      </c>
      <c r="E9" s="38"/>
      <c r="F9" s="38"/>
      <c r="G9" s="38"/>
      <c r="H9" s="36"/>
      <c r="I9" s="38"/>
      <c r="J9" s="36" t="s">
        <v>148</v>
      </c>
    </row>
    <row r="10" ht="20" customHeight="true">
      <c r="A10" s="36" t="s">
        <v>149</v>
      </c>
      <c r="B10" s="36" t="s">
        <v>60</v>
      </c>
      <c r="C10" s="36" t="s">
        <v>87</v>
      </c>
      <c r="D10" s="36" t="s">
        <v>150</v>
      </c>
      <c r="E10" s="38"/>
      <c r="F10" s="38"/>
      <c r="G10" s="38"/>
      <c r="H10" s="36"/>
      <c r="I10" s="38"/>
      <c r="J10" s="36" t="s">
        <v>151</v>
      </c>
    </row>
    <row r="11" ht="20" customHeight="true">
      <c r="A11" s="36"/>
      <c r="B11" s="36" t="s">
        <v>61</v>
      </c>
      <c r="C11" s="36" t="s">
        <v>152</v>
      </c>
      <c r="D11" s="36" t="s">
        <v>153</v>
      </c>
      <c r="E11" s="38"/>
      <c r="F11" s="38"/>
      <c r="G11" s="38"/>
      <c r="H11" s="36"/>
      <c r="I11" s="38"/>
      <c r="J11" s="36" t="s">
        <v>154</v>
      </c>
    </row>
    <row r="12" ht="20" customHeight="true">
      <c r="A12" s="36"/>
      <c r="B12" s="36"/>
      <c r="C12" s="36"/>
      <c r="D12" s="36"/>
      <c r="E12" s="38"/>
      <c r="F12" s="38"/>
      <c r="G12" s="38"/>
      <c r="H12" s="36"/>
      <c r="I12" s="38"/>
      <c r="J12" s="36"/>
    </row>
    <row r="13" ht="20" customHeight="true">
      <c r="A13" s="36"/>
      <c r="B13" s="36"/>
      <c r="C13" s="36"/>
      <c r="D13" s="36"/>
      <c r="E13" s="38"/>
      <c r="F13" s="38"/>
      <c r="G13" s="38"/>
      <c r="H13" s="36"/>
      <c r="I13" s="38"/>
      <c r="J13" s="36"/>
    </row>
    <row r="14" ht="20" customHeight="true">
      <c r="A14" s="36"/>
      <c r="B14" s="36"/>
      <c r="C14" s="36"/>
      <c r="D14" s="36"/>
      <c r="E14" s="38"/>
      <c r="F14" s="38"/>
      <c r="G14" s="38"/>
      <c r="H14" s="36"/>
      <c r="I14" s="38"/>
      <c r="J14" s="36"/>
    </row>
    <row r="15" ht="20" customHeight="true">
      <c r="A15" s="36"/>
      <c r="B15" s="36"/>
      <c r="C15" s="36"/>
      <c r="D15" s="36"/>
      <c r="E15" s="38"/>
      <c r="F15" s="38"/>
      <c r="G15" s="38"/>
      <c r="H15" s="36"/>
      <c r="I15" s="38"/>
      <c r="J15" s="36"/>
    </row>
    <row r="16" ht="20" customHeight="true">
      <c r="A16" s="36"/>
      <c r="B16" s="36"/>
      <c r="C16" s="36"/>
      <c r="D16" s="36"/>
      <c r="E16" s="38"/>
      <c r="F16" s="38"/>
      <c r="G16" s="38"/>
      <c r="H16" s="36"/>
      <c r="I16" s="38"/>
      <c r="J16" s="36"/>
    </row>
    <row r="17" ht="20" customHeight="true">
      <c r="A17" s="36"/>
      <c r="B17" s="36"/>
      <c r="C17" s="36"/>
      <c r="D17" s="36"/>
      <c r="E17" s="38"/>
      <c r="F17" s="38"/>
      <c r="G17" s="38"/>
      <c r="H17" s="36"/>
      <c r="I17" s="38"/>
      <c r="J17" s="36"/>
    </row>
    <row r="18" ht="20" customHeight="true">
      <c r="A18" s="36"/>
      <c r="B18" s="36"/>
      <c r="C18" s="36"/>
      <c r="D18" s="36"/>
      <c r="E18" s="38"/>
      <c r="F18" s="38"/>
      <c r="G18" s="38"/>
      <c r="H18" s="36"/>
      <c r="I18" s="38"/>
      <c r="J18" s="36"/>
    </row>
    <row r="19" ht="20" customHeight="true">
      <c r="A19" s="36"/>
      <c r="B19" s="36"/>
      <c r="C19" s="36"/>
      <c r="D19" s="36"/>
      <c r="E19" s="38"/>
      <c r="F19" s="38"/>
      <c r="G19" s="38"/>
      <c r="H19" s="36"/>
      <c r="I19" s="38"/>
      <c r="J19" s="36"/>
    </row>
    <row r="20" ht="20" customHeight="true">
      <c r="A20" s="36"/>
      <c r="B20" s="36"/>
      <c r="C20" s="36"/>
      <c r="D20" s="36"/>
      <c r="E20" s="38"/>
      <c r="F20" s="38"/>
      <c r="G20" s="38"/>
      <c r="H20" s="36"/>
      <c r="I20" s="38"/>
      <c r="J20" s="36"/>
    </row>
    <row r="21" ht="20" customHeight="true">
      <c r="A21" s="36"/>
      <c r="B21" s="36"/>
      <c r="C21" s="36"/>
      <c r="D21" s="36"/>
      <c r="E21" s="38"/>
      <c r="F21" s="38"/>
      <c r="G21" s="38"/>
      <c r="H21" s="36"/>
      <c r="I21" s="38"/>
      <c r="J21" s="36"/>
    </row>
    <row r="22" ht="20" customHeight="true">
      <c r="A22" s="36"/>
      <c r="B22" s="36"/>
      <c r="C22" s="36"/>
      <c r="D22" s="36"/>
      <c r="E22" s="38"/>
      <c r="F22" s="38"/>
      <c r="G22" s="38"/>
      <c r="H22" s="36"/>
      <c r="I22" s="38"/>
      <c r="J22" s="36"/>
    </row>
    <row r="23" ht="20" customHeight="true">
      <c r="A23" s="36"/>
      <c r="B23" s="36"/>
      <c r="C23" s="36"/>
      <c r="D23" s="36"/>
      <c r="E23" s="38"/>
      <c r="F23" s="38"/>
      <c r="G23" s="38"/>
      <c r="H23" s="36"/>
      <c r="I23" s="38"/>
      <c r="J23" s="36"/>
    </row>
    <row r="24" ht="20" customHeight="true">
      <c r="A24" s="36"/>
      <c r="B24" s="36"/>
      <c r="C24" s="36"/>
      <c r="D24" s="36"/>
      <c r="E24" s="38"/>
      <c r="F24" s="38"/>
      <c r="G24" s="38"/>
      <c r="H24" s="36"/>
      <c r="I24" s="38"/>
      <c r="J24" s="36"/>
    </row>
    <row r="25" ht="20" customHeight="true">
      <c r="A25" s="36"/>
      <c r="B25" s="36"/>
      <c r="C25" s="36"/>
      <c r="D25" s="36"/>
      <c r="E25" s="38"/>
      <c r="F25" s="38"/>
      <c r="G25" s="38"/>
      <c r="H25" s="36"/>
      <c r="I25" s="38"/>
      <c r="J25" s="36"/>
    </row>
    <row r="26" ht="20" customHeight="true">
      <c r="A26" s="36"/>
      <c r="B26" s="36"/>
      <c r="C26" s="36"/>
      <c r="D26" s="36"/>
      <c r="E26" s="38"/>
      <c r="F26" s="38"/>
      <c r="G26" s="38"/>
      <c r="H26" s="36"/>
      <c r="I26" s="38"/>
      <c r="J26" s="36"/>
    </row>
    <row r="27" ht="20" customHeight="true">
      <c r="A27" s="36"/>
      <c r="B27" s="36"/>
      <c r="C27" s="36"/>
      <c r="D27" s="36"/>
      <c r="E27" s="38"/>
      <c r="F27" s="38"/>
      <c r="G27" s="38"/>
      <c r="H27" s="36"/>
      <c r="I27" s="38"/>
      <c r="J27" s="36"/>
    </row>
    <row r="28" ht="20" customHeight="true">
      <c r="A28" s="36"/>
      <c r="B28" s="36"/>
      <c r="C28" s="36"/>
      <c r="D28" s="36"/>
      <c r="E28" s="38"/>
      <c r="F28" s="38"/>
      <c r="G28" s="38"/>
      <c r="H28" s="36"/>
      <c r="I28" s="38"/>
      <c r="J28" s="36"/>
    </row>
    <row r="29" ht="20" customHeight="true">
      <c r="A29" s="36"/>
      <c r="B29" s="36"/>
      <c r="C29" s="36"/>
      <c r="D29" s="36"/>
      <c r="E29" s="38"/>
      <c r="F29" s="38"/>
      <c r="G29" s="38"/>
      <c r="H29" s="36"/>
      <c r="I29" s="38"/>
      <c r="J29" s="36"/>
    </row>
    <row r="30" ht="20" customHeight="true">
      <c r="A30" s="36"/>
      <c r="B30" s="36"/>
      <c r="C30" s="36"/>
      <c r="D30" s="36"/>
      <c r="E30" s="38"/>
      <c r="F30" s="38"/>
      <c r="G30" s="38"/>
      <c r="H30" s="36"/>
      <c r="I30" s="38"/>
      <c r="J30" s="36"/>
    </row>
  </sheetData>
  <mergeCells count="2">
    <mergeCell ref="A1:J1"/>
    <mergeCell ref="A2:J2"/>
  </mergeCells>
  <conditionalFormatting sqref="E5:G30">
    <cfRule type="containsText" dxfId="0" priority="1" operator="containsText" text="Normální">
      <formula>NOT(ISERROR(SEARCH("Normální",E5)))</formula>
    </cfRule>
    <cfRule type="containsText" dxfId="1" priority="2" operator="containsText" text="Dokončeno">
      <formula>NOT(ISERROR(SEARCH("Dokončeno",E5)))</formula>
    </cfRule>
    <cfRule type="containsText" dxfId="2" priority="3" operator="containsText" text="Varování">
      <formula>NOT(ISERROR(SEARCH("Varování",E5)))</formula>
    </cfRule>
    <cfRule type="containsText" dxfId="3" priority="4" operator="containsText" text="Probíhá">
      <formula>NOT(ISERROR(SEARCH("Probíhá",E5)))</formula>
    </cfRule>
    <cfRule type="containsText" dxfId="4" priority="5" operator="containsText" text="Mimo provoz">
      <formula>NOT(ISERROR(SEARCH("Mimo provoz",E5)))</formula>
    </cfRule>
    <cfRule type="containsText" dxfId="5" priority="6" operator="containsText" text="Nezahájeno">
      <formula>NOT(ISERROR(SEARCH("Nezahájeno",E5)))</formula>
    </cfRule>
  </conditionalFormatting>
  <conditionalFormatting sqref="I5:I30">
    <cfRule type="containsText" dxfId="6" priority="7" operator="containsText" text="Normální">
      <formula>NOT(ISERROR(SEARCH("Normální",I5)))</formula>
    </cfRule>
    <cfRule type="containsText" dxfId="7" priority="8" operator="containsText" text="Dokončeno">
      <formula>NOT(ISERROR(SEARCH("Dokončeno",I5)))</formula>
    </cfRule>
    <cfRule type="containsText" dxfId="8" priority="9" operator="containsText" text="Varování">
      <formula>NOT(ISERROR(SEARCH("Varování",I5)))</formula>
    </cfRule>
    <cfRule type="containsText" dxfId="9" priority="10" operator="containsText" text="Probíhá">
      <formula>NOT(ISERROR(SEARCH("Probíhá",I5)))</formula>
    </cfRule>
    <cfRule type="containsText" dxfId="10" priority="11" operator="containsText" text="Mimo provoz">
      <formula>NOT(ISERROR(SEARCH("Mimo provoz",I5)))</formula>
    </cfRule>
    <cfRule type="containsText" dxfId="11" priority="12" operator="containsText" text="Nezahájeno">
      <formula>NOT(ISERROR(SEARCH("Nezahájeno",I5)))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  <tableParts count="1">
    <tablePart r:id="R43b61775affa46d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Šablona záznamu kontroly zařízení</dc:title>
  <dc:creator>Finite Field</dc:creator>
  <dc:description>Bezplatná šablona Excelu pro organizaci kontrol zařízení, plánů údržby, historie oprav a výměny dílů v jednom sešitu.</dc:description>
  <lastModifiedBy/>
  <category>Asset Operations</category>
</coreProperties>
</file>